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795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BRPL!$A$1:$Q$214</definedName>
    <definedName name="_xlnm.Print_Area" localSheetId="2">BYPL!$A$1:$Q$183</definedName>
    <definedName name="_xlnm.Print_Area" localSheetId="8">'FINAL EX. SUMMARY'!$A$1:$Q$41</definedName>
    <definedName name="_xlnm.Print_Area" localSheetId="4">MES!$A$1:$Q$57</definedName>
    <definedName name="_xlnm.Print_Area" localSheetId="3">NDMC!$A$1:$R$85</definedName>
    <definedName name="_xlnm.Print_Area" localSheetId="0">NDPL!$A$1:$Q$184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I22" i="2"/>
  <c r="J22"/>
  <c r="K22"/>
  <c r="I90"/>
  <c r="J90"/>
  <c r="K90"/>
  <c r="N115" i="3"/>
  <c r="O115"/>
  <c r="P115"/>
  <c r="O40" i="1"/>
  <c r="P40"/>
  <c r="N40"/>
  <c r="I82"/>
  <c r="J82"/>
  <c r="K82"/>
  <c r="N15" i="11"/>
  <c r="O15"/>
  <c r="P15"/>
  <c r="I138" i="2"/>
  <c r="J138"/>
  <c r="K138"/>
  <c r="N138"/>
  <c r="O138"/>
  <c r="P138"/>
  <c r="N139"/>
  <c r="O139"/>
  <c r="P139"/>
  <c r="I81" i="3"/>
  <c r="J81"/>
  <c r="K81"/>
  <c r="N101" i="1"/>
  <c r="O101"/>
  <c r="P101"/>
  <c r="I101"/>
  <c r="J101"/>
  <c r="K101"/>
  <c r="I28" i="4"/>
  <c r="J28"/>
  <c r="K28"/>
  <c r="N15" i="3"/>
  <c r="O15"/>
  <c r="P15"/>
  <c r="P2" i="7"/>
  <c r="G5"/>
  <c r="H5"/>
  <c r="L5"/>
  <c r="M5"/>
  <c r="I10"/>
  <c r="J10"/>
  <c r="K10"/>
  <c r="K12"/>
  <c r="N10"/>
  <c r="O10"/>
  <c r="P10"/>
  <c r="P2" i="6"/>
  <c r="G5"/>
  <c r="H5"/>
  <c r="L5"/>
  <c r="M5"/>
  <c r="N28"/>
  <c r="O28"/>
  <c r="P28"/>
  <c r="I33"/>
  <c r="J33"/>
  <c r="K33"/>
  <c r="N33"/>
  <c r="O33"/>
  <c r="P33"/>
  <c r="P2" i="11"/>
  <c r="G5"/>
  <c r="H5"/>
  <c r="L5"/>
  <c r="M5"/>
  <c r="P2" i="5"/>
  <c r="G5"/>
  <c r="H5"/>
  <c r="L5"/>
  <c r="M5"/>
  <c r="Q1" i="4"/>
  <c r="G5"/>
  <c r="G65"/>
  <c r="L65" s="1"/>
  <c r="H5"/>
  <c r="H65"/>
  <c r="M65"/>
  <c r="L5"/>
  <c r="M5"/>
  <c r="I9"/>
  <c r="J9"/>
  <c r="K9"/>
  <c r="I12"/>
  <c r="J12"/>
  <c r="K12"/>
  <c r="N12"/>
  <c r="O12"/>
  <c r="P12"/>
  <c r="Q44"/>
  <c r="P1" i="3"/>
  <c r="G5"/>
  <c r="H5"/>
  <c r="L5"/>
  <c r="M5"/>
  <c r="P57"/>
  <c r="Q125"/>
  <c r="G126"/>
  <c r="H126"/>
  <c r="L126"/>
  <c r="M126"/>
  <c r="Q186"/>
  <c r="Q2" i="2"/>
  <c r="G5"/>
  <c r="H5"/>
  <c r="L5"/>
  <c r="M5"/>
  <c r="Q66"/>
  <c r="G70"/>
  <c r="H70"/>
  <c r="L70"/>
  <c r="M70"/>
  <c r="I89"/>
  <c r="J89"/>
  <c r="K89"/>
  <c r="N89"/>
  <c r="O89"/>
  <c r="P89"/>
  <c r="Q96"/>
  <c r="G98"/>
  <c r="H98"/>
  <c r="L98"/>
  <c r="M98"/>
  <c r="Q155"/>
  <c r="L5" i="1"/>
  <c r="L131"/>
  <c r="M5"/>
  <c r="M131"/>
  <c r="I9"/>
  <c r="J9"/>
  <c r="K9"/>
  <c r="I18"/>
  <c r="J18"/>
  <c r="K18"/>
  <c r="I64"/>
  <c r="J64"/>
  <c r="K64"/>
  <c r="Q73"/>
  <c r="Q130"/>
  <c r="G131"/>
  <c r="H131"/>
  <c r="N147"/>
  <c r="O147"/>
  <c r="P147"/>
  <c r="I154"/>
  <c r="J154"/>
  <c r="K154"/>
  <c r="N38"/>
  <c r="O38"/>
  <c r="P38"/>
  <c r="N115" i="2"/>
  <c r="O115"/>
  <c r="P115"/>
  <c r="N121" i="1"/>
  <c r="O121"/>
  <c r="P121"/>
  <c r="N14"/>
  <c r="O14"/>
  <c r="P14"/>
  <c r="N144" i="2"/>
  <c r="O144"/>
  <c r="P144"/>
  <c r="N20" i="5"/>
  <c r="O20"/>
  <c r="P20"/>
  <c r="N81" i="2"/>
  <c r="O81"/>
  <c r="P81"/>
  <c r="N112" i="3"/>
  <c r="O112"/>
  <c r="P112"/>
  <c r="N96" i="1"/>
  <c r="O96"/>
  <c r="P96"/>
  <c r="N120"/>
  <c r="O120"/>
  <c r="P120"/>
  <c r="N150"/>
  <c r="O150"/>
  <c r="P150"/>
  <c r="I149" i="2"/>
  <c r="J149"/>
  <c r="K149"/>
  <c r="N143"/>
  <c r="O143"/>
  <c r="P143"/>
  <c r="N148"/>
  <c r="O148"/>
  <c r="P148"/>
  <c r="N88"/>
  <c r="O88"/>
  <c r="P88"/>
  <c r="N30" i="4"/>
  <c r="O30"/>
  <c r="P30"/>
  <c r="N50" i="2"/>
  <c r="O50"/>
  <c r="P50"/>
  <c r="N50" i="3"/>
  <c r="O50"/>
  <c r="P50"/>
  <c r="N39" i="4"/>
  <c r="O39"/>
  <c r="P39"/>
  <c r="N17" i="2"/>
  <c r="O17"/>
  <c r="P17"/>
  <c r="N138" i="1"/>
  <c r="O138"/>
  <c r="P138"/>
  <c r="N16" i="6"/>
  <c r="O16"/>
  <c r="P16"/>
  <c r="N40" i="2"/>
  <c r="O40"/>
  <c r="P40"/>
  <c r="N20" i="1"/>
  <c r="O20"/>
  <c r="P20"/>
  <c r="N47" i="4"/>
  <c r="O47"/>
  <c r="P47"/>
  <c r="N18" i="11"/>
  <c r="O18"/>
  <c r="P18"/>
  <c r="N74" i="2"/>
  <c r="O74"/>
  <c r="P74"/>
  <c r="N9" i="6"/>
  <c r="O9"/>
  <c r="P9"/>
  <c r="I26" i="11"/>
  <c r="J26"/>
  <c r="K26"/>
  <c r="N61" i="3"/>
  <c r="O61"/>
  <c r="P61"/>
  <c r="N26" i="5"/>
  <c r="O26"/>
  <c r="P26"/>
  <c r="N136" i="1"/>
  <c r="O136"/>
  <c r="P136"/>
  <c r="N32"/>
  <c r="O32"/>
  <c r="P32"/>
  <c r="N23" i="11"/>
  <c r="O23"/>
  <c r="P23"/>
  <c r="N27"/>
  <c r="O27"/>
  <c r="P27"/>
  <c r="N60" i="2"/>
  <c r="O60"/>
  <c r="P60"/>
  <c r="N34"/>
  <c r="O34"/>
  <c r="P34"/>
  <c r="N10" i="1"/>
  <c r="O10"/>
  <c r="P10"/>
  <c r="I22" i="11"/>
  <c r="J22"/>
  <c r="K22"/>
  <c r="N146" i="2"/>
  <c r="O146"/>
  <c r="P146"/>
  <c r="N90" i="1"/>
  <c r="O90"/>
  <c r="P90"/>
  <c r="N123" i="2"/>
  <c r="O123"/>
  <c r="P123"/>
  <c r="N84"/>
  <c r="O84"/>
  <c r="P84"/>
  <c r="N77" i="1"/>
  <c r="O77"/>
  <c r="P77"/>
  <c r="N54"/>
  <c r="O54"/>
  <c r="P54"/>
  <c r="N45" i="2"/>
  <c r="O45"/>
  <c r="P45"/>
  <c r="N134"/>
  <c r="O134"/>
  <c r="P134"/>
  <c r="N35"/>
  <c r="O35"/>
  <c r="P35"/>
  <c r="N22" i="1"/>
  <c r="O22"/>
  <c r="P22"/>
  <c r="I73" i="2"/>
  <c r="J73"/>
  <c r="K73"/>
  <c r="N13" i="4"/>
  <c r="O13"/>
  <c r="P13"/>
  <c r="I9" i="6"/>
  <c r="J9"/>
  <c r="K9"/>
  <c r="I63" i="3"/>
  <c r="J63"/>
  <c r="K63"/>
  <c r="I136"/>
  <c r="J136"/>
  <c r="K136"/>
  <c r="N69"/>
  <c r="O69"/>
  <c r="P69"/>
  <c r="N24" i="11"/>
  <c r="O24"/>
  <c r="P24"/>
  <c r="N59" i="4"/>
  <c r="O59"/>
  <c r="P59"/>
  <c r="N111" i="3"/>
  <c r="O111"/>
  <c r="P111"/>
  <c r="N180"/>
  <c r="O180"/>
  <c r="P180"/>
  <c r="N61" i="4"/>
  <c r="O61"/>
  <c r="P61"/>
  <c r="N172" i="3"/>
  <c r="O172"/>
  <c r="P172"/>
  <c r="N10" i="4"/>
  <c r="O10"/>
  <c r="P10"/>
  <c r="N84" i="3"/>
  <c r="O84"/>
  <c r="P84"/>
  <c r="N149"/>
  <c r="O149"/>
  <c r="P149"/>
  <c r="N82"/>
  <c r="O82"/>
  <c r="P82"/>
  <c r="N29"/>
  <c r="O29"/>
  <c r="P29"/>
  <c r="N35"/>
  <c r="O35"/>
  <c r="P35"/>
  <c r="N177"/>
  <c r="O177"/>
  <c r="P177"/>
  <c r="N178"/>
  <c r="O178"/>
  <c r="P178"/>
  <c r="N34"/>
  <c r="O34"/>
  <c r="P34"/>
  <c r="N24"/>
  <c r="O24"/>
  <c r="P24"/>
  <c r="N158"/>
  <c r="O158"/>
  <c r="P158"/>
  <c r="N99"/>
  <c r="O99"/>
  <c r="P99"/>
  <c r="N63"/>
  <c r="O63"/>
  <c r="P63"/>
  <c r="N114"/>
  <c r="O114"/>
  <c r="P114"/>
  <c r="N87"/>
  <c r="O87"/>
  <c r="P87"/>
  <c r="N54"/>
  <c r="O54"/>
  <c r="P54"/>
  <c r="N117"/>
  <c r="O117"/>
  <c r="P117"/>
  <c r="N136"/>
  <c r="O136"/>
  <c r="P136"/>
  <c r="N83"/>
  <c r="O83"/>
  <c r="P83"/>
  <c r="N89"/>
  <c r="O89"/>
  <c r="P89"/>
  <c r="I172"/>
  <c r="J172"/>
  <c r="K172"/>
  <c r="I175"/>
  <c r="J175"/>
  <c r="K175"/>
  <c r="I165"/>
  <c r="J165"/>
  <c r="K165"/>
  <c r="I16" i="6"/>
  <c r="J16"/>
  <c r="K16"/>
  <c r="I37" i="7"/>
  <c r="J37"/>
  <c r="K37"/>
  <c r="I151" i="1"/>
  <c r="J151"/>
  <c r="K151"/>
  <c r="N102" i="2"/>
  <c r="O102"/>
  <c r="P102"/>
  <c r="N9"/>
  <c r="O9"/>
  <c r="P9"/>
  <c r="N59"/>
  <c r="O59"/>
  <c r="P59"/>
  <c r="I23" i="11"/>
  <c r="J23"/>
  <c r="K23"/>
  <c r="I90" i="1"/>
  <c r="J90"/>
  <c r="K90"/>
  <c r="I14"/>
  <c r="J14"/>
  <c r="K14"/>
  <c r="I54"/>
  <c r="J54"/>
  <c r="K54"/>
  <c r="I45" i="2"/>
  <c r="J45"/>
  <c r="K45"/>
  <c r="I20" i="5"/>
  <c r="J20"/>
  <c r="K20"/>
  <c r="I150" i="1"/>
  <c r="J150"/>
  <c r="K150"/>
  <c r="I39" i="4"/>
  <c r="J39"/>
  <c r="K39"/>
  <c r="I111" i="3"/>
  <c r="J111"/>
  <c r="K111"/>
  <c r="I24"/>
  <c r="J24"/>
  <c r="K24"/>
  <c r="I112"/>
  <c r="J112"/>
  <c r="K112"/>
  <c r="I54"/>
  <c r="J54"/>
  <c r="K54"/>
  <c r="I61"/>
  <c r="J61"/>
  <c r="K61"/>
  <c r="I39"/>
  <c r="J39"/>
  <c r="K39"/>
  <c r="I114"/>
  <c r="J114"/>
  <c r="K114"/>
  <c r="I117"/>
  <c r="J117"/>
  <c r="K117"/>
  <c r="I89"/>
  <c r="J89"/>
  <c r="K89"/>
  <c r="N13" i="11"/>
  <c r="O13"/>
  <c r="P13"/>
  <c r="I133" i="2"/>
  <c r="J133"/>
  <c r="K133"/>
  <c r="I102" i="1"/>
  <c r="J102"/>
  <c r="K102"/>
  <c r="N102"/>
  <c r="O102"/>
  <c r="P102"/>
  <c r="N109"/>
  <c r="O109"/>
  <c r="P109"/>
  <c r="N119"/>
  <c r="O119"/>
  <c r="P119"/>
  <c r="N44"/>
  <c r="O44"/>
  <c r="P44"/>
  <c r="N143"/>
  <c r="O143"/>
  <c r="P143"/>
  <c r="N84"/>
  <c r="O84"/>
  <c r="P84"/>
  <c r="N36" i="2"/>
  <c r="O36"/>
  <c r="P36"/>
  <c r="N37" i="7"/>
  <c r="O37"/>
  <c r="P37"/>
  <c r="I42" i="1"/>
  <c r="J42"/>
  <c r="K42"/>
  <c r="I51"/>
  <c r="J51"/>
  <c r="K51"/>
  <c r="I85" i="3"/>
  <c r="J85"/>
  <c r="K85"/>
  <c r="I105" i="2"/>
  <c r="J105"/>
  <c r="K105"/>
  <c r="I85"/>
  <c r="J85"/>
  <c r="K85"/>
  <c r="I75"/>
  <c r="J75"/>
  <c r="K75"/>
  <c r="I13" i="11"/>
  <c r="J13"/>
  <c r="K13"/>
  <c r="I38" i="7"/>
  <c r="J38"/>
  <c r="K38"/>
  <c r="I52" i="3"/>
  <c r="J52"/>
  <c r="K52"/>
  <c r="I21" i="2"/>
  <c r="J21"/>
  <c r="K21"/>
  <c r="I16" i="3"/>
  <c r="J16"/>
  <c r="K16"/>
  <c r="I118"/>
  <c r="J118"/>
  <c r="K118"/>
  <c r="I46"/>
  <c r="J46"/>
  <c r="K46"/>
  <c r="I104"/>
  <c r="J104"/>
  <c r="K104"/>
  <c r="N38" i="7"/>
  <c r="O38"/>
  <c r="P38"/>
  <c r="N52" i="3"/>
  <c r="O52"/>
  <c r="P52"/>
  <c r="N175"/>
  <c r="O175"/>
  <c r="P175"/>
  <c r="N61" i="7"/>
  <c r="O61"/>
  <c r="P61"/>
  <c r="P65"/>
  <c r="N16" i="3"/>
  <c r="O16"/>
  <c r="P16"/>
  <c r="N118"/>
  <c r="O118"/>
  <c r="P118"/>
  <c r="N165"/>
  <c r="O165"/>
  <c r="P165"/>
  <c r="I22" i="1"/>
  <c r="J22"/>
  <c r="K22"/>
  <c r="N75"/>
  <c r="O75"/>
  <c r="P75"/>
  <c r="N51"/>
  <c r="O51"/>
  <c r="P51"/>
  <c r="N104"/>
  <c r="O104"/>
  <c r="P104"/>
  <c r="I116"/>
  <c r="J116"/>
  <c r="K116"/>
  <c r="I15"/>
  <c r="J15"/>
  <c r="K15"/>
  <c r="I84"/>
  <c r="J84"/>
  <c r="K84"/>
  <c r="I95"/>
  <c r="J95"/>
  <c r="K95"/>
  <c r="I108"/>
  <c r="J108"/>
  <c r="K108"/>
  <c r="N116"/>
  <c r="O116"/>
  <c r="P116"/>
  <c r="N15"/>
  <c r="O15"/>
  <c r="P15"/>
  <c r="N95"/>
  <c r="O95"/>
  <c r="P95"/>
  <c r="N151"/>
  <c r="O151"/>
  <c r="P151"/>
  <c r="I113" i="3"/>
  <c r="J113"/>
  <c r="K113"/>
  <c r="N48" i="1"/>
  <c r="O48"/>
  <c r="P48"/>
  <c r="I15" i="3"/>
  <c r="J15"/>
  <c r="K15"/>
  <c r="I61" i="7"/>
  <c r="J61"/>
  <c r="K61"/>
  <c r="K64"/>
  <c r="I40" i="2"/>
  <c r="J40"/>
  <c r="K40"/>
  <c r="N12" i="1"/>
  <c r="O12"/>
  <c r="P12"/>
  <c r="N153"/>
  <c r="O153"/>
  <c r="P153"/>
  <c r="N120" i="3"/>
  <c r="O120"/>
  <c r="P120"/>
  <c r="N142" i="2"/>
  <c r="O142"/>
  <c r="P142"/>
  <c r="I19" i="11"/>
  <c r="J19"/>
  <c r="K19"/>
  <c r="N21"/>
  <c r="O21"/>
  <c r="P21"/>
  <c r="I147" i="2"/>
  <c r="J147"/>
  <c r="K147"/>
  <c r="N150"/>
  <c r="O150"/>
  <c r="P150"/>
  <c r="N25" i="7"/>
  <c r="O25"/>
  <c r="P25"/>
  <c r="P26"/>
  <c r="P30"/>
  <c r="N88" i="1"/>
  <c r="O88"/>
  <c r="P88"/>
  <c r="N125" i="2"/>
  <c r="O125"/>
  <c r="P125"/>
  <c r="N41"/>
  <c r="O41"/>
  <c r="P41"/>
  <c r="N29" i="5"/>
  <c r="O29"/>
  <c r="P29"/>
  <c r="N118" i="1"/>
  <c r="O118"/>
  <c r="P118"/>
  <c r="I108" i="2"/>
  <c r="J108"/>
  <c r="K108"/>
  <c r="I149" i="3"/>
  <c r="J149"/>
  <c r="K149"/>
  <c r="I83"/>
  <c r="J83"/>
  <c r="K83"/>
  <c r="N21" i="4"/>
  <c r="O21"/>
  <c r="P21"/>
  <c r="N108" i="1"/>
  <c r="O108"/>
  <c r="P108"/>
  <c r="I61"/>
  <c r="J61"/>
  <c r="K61"/>
  <c r="I32" i="3"/>
  <c r="J32"/>
  <c r="K32"/>
  <c r="I71" i="4"/>
  <c r="J71"/>
  <c r="K71"/>
  <c r="I32" i="1"/>
  <c r="J32"/>
  <c r="K32"/>
  <c r="I153"/>
  <c r="J153"/>
  <c r="K153"/>
  <c r="I82" i="3"/>
  <c r="J82"/>
  <c r="K82"/>
  <c r="I34" i="2"/>
  <c r="J34"/>
  <c r="K34"/>
  <c r="I26" i="5"/>
  <c r="J26"/>
  <c r="K26"/>
  <c r="I10" i="1"/>
  <c r="J10"/>
  <c r="K10"/>
  <c r="I119"/>
  <c r="J119"/>
  <c r="K119"/>
  <c r="I141" i="2"/>
  <c r="J141"/>
  <c r="K141"/>
  <c r="I136" i="1"/>
  <c r="J136"/>
  <c r="K136"/>
  <c r="I18" i="11"/>
  <c r="J18"/>
  <c r="K18"/>
  <c r="I21"/>
  <c r="J21"/>
  <c r="K21"/>
  <c r="I27"/>
  <c r="J27"/>
  <c r="K27"/>
  <c r="N22"/>
  <c r="O22"/>
  <c r="P22"/>
  <c r="N149" i="2"/>
  <c r="O149"/>
  <c r="P149"/>
  <c r="I177" i="3"/>
  <c r="J177"/>
  <c r="K177"/>
  <c r="I178"/>
  <c r="J178"/>
  <c r="K178"/>
  <c r="I25" i="7"/>
  <c r="J25"/>
  <c r="K25"/>
  <c r="K26"/>
  <c r="I88" i="1"/>
  <c r="J88"/>
  <c r="K88"/>
  <c r="I44"/>
  <c r="J44"/>
  <c r="K44"/>
  <c r="I84" i="2"/>
  <c r="J84"/>
  <c r="K84"/>
  <c r="I34" i="3"/>
  <c r="J34"/>
  <c r="K34"/>
  <c r="I77" i="1"/>
  <c r="J77"/>
  <c r="K77"/>
  <c r="I158" i="3"/>
  <c r="J158"/>
  <c r="K158"/>
  <c r="I38" i="1"/>
  <c r="J38"/>
  <c r="K38"/>
  <c r="I50" i="3"/>
  <c r="J50"/>
  <c r="K50"/>
  <c r="I143" i="1"/>
  <c r="J143"/>
  <c r="K143"/>
  <c r="I99" i="3"/>
  <c r="J99"/>
  <c r="K99"/>
  <c r="I41" i="2"/>
  <c r="J41"/>
  <c r="K41"/>
  <c r="I29" i="5"/>
  <c r="J29"/>
  <c r="K29"/>
  <c r="I87" i="3"/>
  <c r="J87"/>
  <c r="K87"/>
  <c r="I30" i="4"/>
  <c r="J30"/>
  <c r="K30"/>
  <c r="I121" i="1"/>
  <c r="J121"/>
  <c r="K121"/>
  <c r="I96"/>
  <c r="J96"/>
  <c r="K96"/>
  <c r="I120"/>
  <c r="J120"/>
  <c r="K120"/>
  <c r="I48"/>
  <c r="J48"/>
  <c r="K48"/>
  <c r="I47" i="4"/>
  <c r="J47"/>
  <c r="K47"/>
  <c r="I20" i="1"/>
  <c r="J20"/>
  <c r="K20"/>
  <c r="I19"/>
  <c r="J19"/>
  <c r="K19"/>
  <c r="I11" i="4"/>
  <c r="J11"/>
  <c r="K11"/>
  <c r="I30" i="6"/>
  <c r="J30"/>
  <c r="K30"/>
  <c r="I18" i="5"/>
  <c r="J18"/>
  <c r="K18"/>
  <c r="I8" i="1"/>
  <c r="J8"/>
  <c r="K8"/>
  <c r="I104"/>
  <c r="J104"/>
  <c r="K104"/>
  <c r="I11" i="6"/>
  <c r="J11"/>
  <c r="K11"/>
  <c r="I25" i="1"/>
  <c r="J25"/>
  <c r="K25"/>
  <c r="I39" i="7"/>
  <c r="J39"/>
  <c r="K39"/>
  <c r="I151" i="2"/>
  <c r="J151"/>
  <c r="K151"/>
  <c r="I24" i="11"/>
  <c r="J24"/>
  <c r="K24"/>
  <c r="I180" i="3"/>
  <c r="J180"/>
  <c r="K180"/>
  <c r="I61" i="4"/>
  <c r="J61"/>
  <c r="K61"/>
  <c r="N19" i="1"/>
  <c r="O19"/>
  <c r="P19"/>
  <c r="N11" i="4"/>
  <c r="O11"/>
  <c r="P11"/>
  <c r="N9"/>
  <c r="O9"/>
  <c r="P9"/>
  <c r="N47" i="2"/>
  <c r="O47"/>
  <c r="P47"/>
  <c r="N76"/>
  <c r="O76"/>
  <c r="P76"/>
  <c r="N18" i="5"/>
  <c r="O18"/>
  <c r="P18"/>
  <c r="N113" i="3"/>
  <c r="O113"/>
  <c r="P113"/>
  <c r="N46"/>
  <c r="O46"/>
  <c r="P46"/>
  <c r="N104"/>
  <c r="O104"/>
  <c r="P104"/>
  <c r="N41" i="1"/>
  <c r="O41"/>
  <c r="P41"/>
  <c r="N31" i="6"/>
  <c r="O31"/>
  <c r="P31"/>
  <c r="I109" i="1"/>
  <c r="J109"/>
  <c r="K109"/>
  <c r="I27"/>
  <c r="J27"/>
  <c r="K27"/>
  <c r="N50" i="7"/>
  <c r="O50"/>
  <c r="P50"/>
  <c r="P51"/>
  <c r="N39" i="3"/>
  <c r="O39"/>
  <c r="P39"/>
  <c r="I59" i="4"/>
  <c r="J59"/>
  <c r="K59"/>
  <c r="N65" i="3"/>
  <c r="O65"/>
  <c r="P65"/>
  <c r="N25" i="1"/>
  <c r="O25"/>
  <c r="P25"/>
  <c r="N21" i="2"/>
  <c r="O21"/>
  <c r="P21"/>
  <c r="N79"/>
  <c r="O79"/>
  <c r="P79"/>
  <c r="I137"/>
  <c r="J137"/>
  <c r="K137"/>
  <c r="N108"/>
  <c r="O108"/>
  <c r="P108"/>
  <c r="N133"/>
  <c r="O133"/>
  <c r="P133"/>
  <c r="I80"/>
  <c r="J80"/>
  <c r="K80"/>
  <c r="N141"/>
  <c r="O141"/>
  <c r="P141"/>
  <c r="N67" i="1"/>
  <c r="O67"/>
  <c r="P67"/>
  <c r="I56"/>
  <c r="J56"/>
  <c r="K56"/>
  <c r="I23" i="4"/>
  <c r="J23"/>
  <c r="K23"/>
  <c r="I29" i="6"/>
  <c r="J29"/>
  <c r="K29"/>
  <c r="I50" i="7"/>
  <c r="J50"/>
  <c r="K50"/>
  <c r="K51"/>
  <c r="K54"/>
  <c r="I169" i="3"/>
  <c r="J169"/>
  <c r="K169"/>
  <c r="I102" i="2"/>
  <c r="J102"/>
  <c r="K102"/>
  <c r="N11" i="7"/>
  <c r="O11"/>
  <c r="P11"/>
  <c r="P12"/>
  <c r="N61" i="1"/>
  <c r="O61"/>
  <c r="P61"/>
  <c r="N32" i="3"/>
  <c r="O32"/>
  <c r="P32"/>
  <c r="N97" i="1"/>
  <c r="O97"/>
  <c r="P97"/>
  <c r="N11" i="6"/>
  <c r="O11"/>
  <c r="P11"/>
  <c r="I11" i="7"/>
  <c r="J11"/>
  <c r="K11"/>
  <c r="I105" i="3"/>
  <c r="J105"/>
  <c r="K105"/>
  <c r="I12" i="1"/>
  <c r="J12"/>
  <c r="K12"/>
  <c r="I120" i="3"/>
  <c r="J120"/>
  <c r="K120"/>
  <c r="I51" i="4"/>
  <c r="J51"/>
  <c r="K51"/>
  <c r="I29" i="3"/>
  <c r="J29"/>
  <c r="K29"/>
  <c r="I118" i="1"/>
  <c r="J118"/>
  <c r="K118"/>
  <c r="I35" i="3"/>
  <c r="J35"/>
  <c r="K35"/>
  <c r="I43"/>
  <c r="J43"/>
  <c r="K43"/>
  <c r="N19" i="11"/>
  <c r="O19"/>
  <c r="P19"/>
  <c r="N26"/>
  <c r="O26"/>
  <c r="P26"/>
  <c r="I138" i="1"/>
  <c r="J138"/>
  <c r="K138"/>
  <c r="N151" i="2"/>
  <c r="O151"/>
  <c r="P151"/>
  <c r="N119"/>
  <c r="O119"/>
  <c r="P119"/>
  <c r="I25" i="3"/>
  <c r="J25"/>
  <c r="K25"/>
  <c r="I65"/>
  <c r="J65"/>
  <c r="K65"/>
  <c r="I14" i="2"/>
  <c r="J14"/>
  <c r="K14"/>
  <c r="N105"/>
  <c r="O105"/>
  <c r="P105"/>
  <c r="N85"/>
  <c r="O85"/>
  <c r="P85"/>
  <c r="N75"/>
  <c r="O75"/>
  <c r="P75"/>
  <c r="N73"/>
  <c r="O73"/>
  <c r="P73"/>
  <c r="N135"/>
  <c r="O135"/>
  <c r="P135"/>
  <c r="I9"/>
  <c r="J9"/>
  <c r="K9"/>
  <c r="I59"/>
  <c r="J59"/>
  <c r="K59"/>
  <c r="I60"/>
  <c r="J60"/>
  <c r="K60"/>
  <c r="I32"/>
  <c r="J32"/>
  <c r="K32"/>
  <c r="I142"/>
  <c r="J142"/>
  <c r="K142"/>
  <c r="I146"/>
  <c r="J146"/>
  <c r="K146"/>
  <c r="I148"/>
  <c r="J148"/>
  <c r="K148"/>
  <c r="I150"/>
  <c r="J150"/>
  <c r="K150"/>
  <c r="N147"/>
  <c r="O147"/>
  <c r="P147"/>
  <c r="I123"/>
  <c r="J123"/>
  <c r="K123"/>
  <c r="I125"/>
  <c r="J125"/>
  <c r="K125"/>
  <c r="I50"/>
  <c r="J50"/>
  <c r="K50"/>
  <c r="I81"/>
  <c r="J81"/>
  <c r="K81"/>
  <c r="I115"/>
  <c r="J115"/>
  <c r="K115"/>
  <c r="I88"/>
  <c r="J88"/>
  <c r="K88"/>
  <c r="I74"/>
  <c r="J74"/>
  <c r="K74"/>
  <c r="I134"/>
  <c r="J134"/>
  <c r="K134"/>
  <c r="I144"/>
  <c r="J144"/>
  <c r="K144"/>
  <c r="I35"/>
  <c r="J35"/>
  <c r="K35"/>
  <c r="I143"/>
  <c r="J143"/>
  <c r="K143"/>
  <c r="I31" i="6"/>
  <c r="J31"/>
  <c r="K31"/>
  <c r="I119" i="2"/>
  <c r="J119"/>
  <c r="K119"/>
  <c r="I17"/>
  <c r="J17"/>
  <c r="K17"/>
  <c r="I79"/>
  <c r="J79"/>
  <c r="K79"/>
  <c r="I36"/>
  <c r="J36"/>
  <c r="K36"/>
  <c r="I139"/>
  <c r="J139"/>
  <c r="K139"/>
  <c r="I76"/>
  <c r="J76"/>
  <c r="K76"/>
  <c r="I13" i="4"/>
  <c r="J13"/>
  <c r="K13"/>
  <c r="N137" i="2"/>
  <c r="O137"/>
  <c r="P137"/>
  <c r="N25" i="3"/>
  <c r="O25"/>
  <c r="P25"/>
  <c r="N28" i="4"/>
  <c r="O28"/>
  <c r="P28"/>
  <c r="I75" i="1"/>
  <c r="J75"/>
  <c r="K75"/>
  <c r="N85" i="3"/>
  <c r="O85"/>
  <c r="P85"/>
  <c r="N71" i="1"/>
  <c r="O71"/>
  <c r="P71"/>
  <c r="I16" i="11"/>
  <c r="J16"/>
  <c r="K16"/>
  <c r="I45" i="1"/>
  <c r="J45"/>
  <c r="K45"/>
  <c r="N42"/>
  <c r="O42"/>
  <c r="P42"/>
  <c r="I58"/>
  <c r="J58"/>
  <c r="K58"/>
  <c r="I11" i="2"/>
  <c r="J11"/>
  <c r="K11"/>
  <c r="I108" i="3"/>
  <c r="J108"/>
  <c r="K108"/>
  <c r="N10" i="5"/>
  <c r="O10"/>
  <c r="P10"/>
  <c r="N36" i="6"/>
  <c r="O36"/>
  <c r="P36"/>
  <c r="I10" i="4"/>
  <c r="J10"/>
  <c r="K10"/>
  <c r="I17" i="11"/>
  <c r="J17"/>
  <c r="K17"/>
  <c r="I47" i="2"/>
  <c r="J47"/>
  <c r="K47"/>
  <c r="I53" i="3"/>
  <c r="J53"/>
  <c r="K53"/>
  <c r="I21" i="4"/>
  <c r="J21"/>
  <c r="K21"/>
  <c r="I24" i="6"/>
  <c r="J24"/>
  <c r="K24"/>
  <c r="I70" i="4"/>
  <c r="J70"/>
  <c r="K70"/>
  <c r="I97" i="1"/>
  <c r="J97"/>
  <c r="K97"/>
  <c r="N166" i="3"/>
  <c r="O166"/>
  <c r="P166"/>
  <c r="N154"/>
  <c r="O154"/>
  <c r="P154"/>
  <c r="N145"/>
  <c r="O145"/>
  <c r="P145"/>
  <c r="I79"/>
  <c r="J79"/>
  <c r="K79"/>
  <c r="N13" i="5"/>
  <c r="O13"/>
  <c r="P13"/>
  <c r="I74" i="3"/>
  <c r="J74"/>
  <c r="K74"/>
  <c r="N55" i="4"/>
  <c r="O55"/>
  <c r="P55"/>
  <c r="N23"/>
  <c r="O23"/>
  <c r="P23"/>
  <c r="N10" i="3"/>
  <c r="O10"/>
  <c r="P10"/>
  <c r="N14" i="2"/>
  <c r="O14"/>
  <c r="P14"/>
  <c r="N53" i="3"/>
  <c r="O53"/>
  <c r="P53"/>
  <c r="N134"/>
  <c r="O134"/>
  <c r="P134"/>
  <c r="N80" i="2"/>
  <c r="O80"/>
  <c r="P80"/>
  <c r="N24" i="6"/>
  <c r="O24"/>
  <c r="P24"/>
  <c r="N29"/>
  <c r="O29"/>
  <c r="P29"/>
  <c r="N8" i="1"/>
  <c r="O8"/>
  <c r="P8"/>
  <c r="N12" i="5"/>
  <c r="O12"/>
  <c r="P12"/>
  <c r="N39" i="7"/>
  <c r="O39"/>
  <c r="P39"/>
  <c r="N169" i="3"/>
  <c r="O169"/>
  <c r="P169"/>
  <c r="N70" i="4"/>
  <c r="O70"/>
  <c r="P70"/>
  <c r="I162" i="3"/>
  <c r="J162"/>
  <c r="K162"/>
  <c r="I145"/>
  <c r="J145"/>
  <c r="K145"/>
  <c r="I66"/>
  <c r="J66"/>
  <c r="K66"/>
  <c r="N57" i="4"/>
  <c r="O57"/>
  <c r="P57"/>
  <c r="N53"/>
  <c r="O53"/>
  <c r="P53"/>
  <c r="P31" i="7"/>
  <c r="N115" i="1"/>
  <c r="O115"/>
  <c r="P115"/>
  <c r="N113"/>
  <c r="O113"/>
  <c r="P113"/>
  <c r="N112"/>
  <c r="O112"/>
  <c r="P112"/>
  <c r="N107"/>
  <c r="O107"/>
  <c r="P107"/>
  <c r="N105"/>
  <c r="O105"/>
  <c r="P105"/>
  <c r="N100"/>
  <c r="O100"/>
  <c r="P100"/>
  <c r="N99"/>
  <c r="O99"/>
  <c r="P99"/>
  <c r="N93"/>
  <c r="O93"/>
  <c r="P93"/>
  <c r="N91"/>
  <c r="O91"/>
  <c r="P91"/>
  <c r="N86"/>
  <c r="O86"/>
  <c r="P86"/>
  <c r="N85"/>
  <c r="O85"/>
  <c r="P85"/>
  <c r="N79"/>
  <c r="O79"/>
  <c r="P79"/>
  <c r="N78"/>
  <c r="O78"/>
  <c r="P78"/>
  <c r="N131" i="2"/>
  <c r="O131"/>
  <c r="P131"/>
  <c r="N129"/>
  <c r="O129"/>
  <c r="P129"/>
  <c r="N128"/>
  <c r="O128"/>
  <c r="P128"/>
  <c r="N126"/>
  <c r="O126"/>
  <c r="P126"/>
  <c r="N124"/>
  <c r="O124"/>
  <c r="P124"/>
  <c r="N113"/>
  <c r="O113"/>
  <c r="P113"/>
  <c r="N112"/>
  <c r="O112"/>
  <c r="P112"/>
  <c r="N110"/>
  <c r="O110"/>
  <c r="P110"/>
  <c r="N107"/>
  <c r="O107"/>
  <c r="P107"/>
  <c r="N106"/>
  <c r="O106"/>
  <c r="P106"/>
  <c r="N104"/>
  <c r="O104"/>
  <c r="P104"/>
  <c r="N101"/>
  <c r="O101"/>
  <c r="P101"/>
  <c r="I57"/>
  <c r="J57"/>
  <c r="K57"/>
  <c r="I56"/>
  <c r="J56"/>
  <c r="K56"/>
  <c r="I54"/>
  <c r="J54"/>
  <c r="K54"/>
  <c r="I51"/>
  <c r="J51"/>
  <c r="K51"/>
  <c r="I46"/>
  <c r="J46"/>
  <c r="K46"/>
  <c r="I43"/>
  <c r="J43"/>
  <c r="K43"/>
  <c r="I38"/>
  <c r="J38"/>
  <c r="K38"/>
  <c r="I31"/>
  <c r="J31"/>
  <c r="K31"/>
  <c r="I30"/>
  <c r="J30"/>
  <c r="K30"/>
  <c r="K33"/>
  <c r="I28"/>
  <c r="J28"/>
  <c r="K28"/>
  <c r="I26"/>
  <c r="J26"/>
  <c r="K26"/>
  <c r="I25"/>
  <c r="J25"/>
  <c r="K25"/>
  <c r="I24"/>
  <c r="J24"/>
  <c r="K24"/>
  <c r="I23"/>
  <c r="J23"/>
  <c r="K23"/>
  <c r="I20"/>
  <c r="J20"/>
  <c r="K20"/>
  <c r="I19"/>
  <c r="J19"/>
  <c r="K19"/>
  <c r="I18"/>
  <c r="J18"/>
  <c r="K18"/>
  <c r="I13"/>
  <c r="J13"/>
  <c r="K13"/>
  <c r="I10"/>
  <c r="J10"/>
  <c r="K10"/>
  <c r="I8"/>
  <c r="J8"/>
  <c r="K8"/>
  <c r="N174" i="3"/>
  <c r="O174"/>
  <c r="P174"/>
  <c r="N135"/>
  <c r="O135"/>
  <c r="P135"/>
  <c r="N133"/>
  <c r="O133"/>
  <c r="P133"/>
  <c r="N129"/>
  <c r="O129"/>
  <c r="P129"/>
  <c r="N81"/>
  <c r="O81"/>
  <c r="P81"/>
  <c r="I80"/>
  <c r="J80"/>
  <c r="K80"/>
  <c r="I78"/>
  <c r="J78"/>
  <c r="K78"/>
  <c r="I75"/>
  <c r="J75"/>
  <c r="K75"/>
  <c r="N68"/>
  <c r="O68"/>
  <c r="P68"/>
  <c r="N66"/>
  <c r="O66"/>
  <c r="P66"/>
  <c r="N64"/>
  <c r="O64"/>
  <c r="P64"/>
  <c r="N60"/>
  <c r="O60"/>
  <c r="P60"/>
  <c r="I57" i="4"/>
  <c r="J57"/>
  <c r="K57"/>
  <c r="I56"/>
  <c r="J56"/>
  <c r="K56"/>
  <c r="I50"/>
  <c r="J50"/>
  <c r="K50"/>
  <c r="I48"/>
  <c r="J48"/>
  <c r="K48"/>
  <c r="N80" i="3"/>
  <c r="O80"/>
  <c r="P80"/>
  <c r="N76"/>
  <c r="O76"/>
  <c r="P76"/>
  <c r="N75"/>
  <c r="O75"/>
  <c r="P75"/>
  <c r="I69"/>
  <c r="J69"/>
  <c r="K69"/>
  <c r="I68"/>
  <c r="J68"/>
  <c r="K68"/>
  <c r="I64"/>
  <c r="J64"/>
  <c r="K64"/>
  <c r="I60"/>
  <c r="J60"/>
  <c r="K60"/>
  <c r="N50" i="4"/>
  <c r="O50"/>
  <c r="P50"/>
  <c r="N64" i="1"/>
  <c r="O64"/>
  <c r="P64"/>
  <c r="N58"/>
  <c r="O58"/>
  <c r="P58"/>
  <c r="N50"/>
  <c r="O50"/>
  <c r="P50"/>
  <c r="N45"/>
  <c r="O45"/>
  <c r="P45"/>
  <c r="N39"/>
  <c r="O39"/>
  <c r="P39"/>
  <c r="N36"/>
  <c r="O36"/>
  <c r="P36"/>
  <c r="N33"/>
  <c r="O33"/>
  <c r="P33"/>
  <c r="N29"/>
  <c r="O29"/>
  <c r="P29"/>
  <c r="I26"/>
  <c r="J26"/>
  <c r="K26"/>
  <c r="I24"/>
  <c r="J24"/>
  <c r="K24"/>
  <c r="I11"/>
  <c r="J11"/>
  <c r="K11"/>
  <c r="N87" i="2"/>
  <c r="O87"/>
  <c r="P87"/>
  <c r="N78"/>
  <c r="O78"/>
  <c r="P78"/>
  <c r="N170" i="3"/>
  <c r="O170"/>
  <c r="P170"/>
  <c r="N164"/>
  <c r="O164"/>
  <c r="P164"/>
  <c r="N162"/>
  <c r="O162"/>
  <c r="P162"/>
  <c r="N151"/>
  <c r="O151"/>
  <c r="P151"/>
  <c r="N146"/>
  <c r="O146"/>
  <c r="P146"/>
  <c r="N140"/>
  <c r="O140"/>
  <c r="P140"/>
  <c r="N148" i="1"/>
  <c r="O148"/>
  <c r="P148"/>
  <c r="N145"/>
  <c r="O145"/>
  <c r="P145"/>
  <c r="N65"/>
  <c r="O65"/>
  <c r="P65"/>
  <c r="N62"/>
  <c r="O62"/>
  <c r="P62"/>
  <c r="N52"/>
  <c r="O52"/>
  <c r="P52"/>
  <c r="N46"/>
  <c r="O46"/>
  <c r="P46"/>
  <c r="N35"/>
  <c r="O35"/>
  <c r="P35"/>
  <c r="N154"/>
  <c r="O154"/>
  <c r="P154"/>
  <c r="I115"/>
  <c r="J115"/>
  <c r="K115"/>
  <c r="I113"/>
  <c r="J113"/>
  <c r="K113"/>
  <c r="I112"/>
  <c r="J112"/>
  <c r="K112"/>
  <c r="I107"/>
  <c r="J107"/>
  <c r="K107"/>
  <c r="I105"/>
  <c r="J105"/>
  <c r="K105"/>
  <c r="I100"/>
  <c r="J100"/>
  <c r="K100"/>
  <c r="I99"/>
  <c r="J99"/>
  <c r="K99"/>
  <c r="I93"/>
  <c r="J93"/>
  <c r="K93"/>
  <c r="I91"/>
  <c r="J91"/>
  <c r="K91"/>
  <c r="I89"/>
  <c r="J89"/>
  <c r="K89"/>
  <c r="I86"/>
  <c r="J86"/>
  <c r="K86"/>
  <c r="I83"/>
  <c r="J83"/>
  <c r="K83"/>
  <c r="I81"/>
  <c r="J81"/>
  <c r="K81"/>
  <c r="I79"/>
  <c r="J79"/>
  <c r="K79"/>
  <c r="I131" i="2"/>
  <c r="J131"/>
  <c r="K131"/>
  <c r="I129"/>
  <c r="J129"/>
  <c r="K129"/>
  <c r="I126"/>
  <c r="J126"/>
  <c r="K126"/>
  <c r="I124"/>
  <c r="J124"/>
  <c r="K124"/>
  <c r="I113"/>
  <c r="J113"/>
  <c r="K113"/>
  <c r="I112"/>
  <c r="J112"/>
  <c r="K112"/>
  <c r="I109"/>
  <c r="J109"/>
  <c r="K109"/>
  <c r="I107"/>
  <c r="J107"/>
  <c r="K107"/>
  <c r="I106"/>
  <c r="J106"/>
  <c r="K106"/>
  <c r="I104"/>
  <c r="J104"/>
  <c r="K104"/>
  <c r="I101"/>
  <c r="J101"/>
  <c r="K101"/>
  <c r="N57"/>
  <c r="O57"/>
  <c r="P57"/>
  <c r="N56"/>
  <c r="O56"/>
  <c r="P56"/>
  <c r="N54"/>
  <c r="O54"/>
  <c r="P54"/>
  <c r="N51"/>
  <c r="O51"/>
  <c r="P51"/>
  <c r="N46"/>
  <c r="O46"/>
  <c r="P46"/>
  <c r="N43"/>
  <c r="O43"/>
  <c r="P43"/>
  <c r="N38"/>
  <c r="O38"/>
  <c r="P38"/>
  <c r="N31"/>
  <c r="O31"/>
  <c r="P31"/>
  <c r="N30"/>
  <c r="O30"/>
  <c r="P30"/>
  <c r="N28"/>
  <c r="O28"/>
  <c r="P28"/>
  <c r="N26"/>
  <c r="O26"/>
  <c r="P26"/>
  <c r="N25"/>
  <c r="O25"/>
  <c r="P25"/>
  <c r="N24"/>
  <c r="O24"/>
  <c r="P24"/>
  <c r="N23"/>
  <c r="O23"/>
  <c r="P23"/>
  <c r="N20"/>
  <c r="O20"/>
  <c r="P20"/>
  <c r="N19"/>
  <c r="O19"/>
  <c r="P19"/>
  <c r="N13"/>
  <c r="O13"/>
  <c r="P13"/>
  <c r="N10"/>
  <c r="O10"/>
  <c r="P10"/>
  <c r="N8"/>
  <c r="O8"/>
  <c r="P8"/>
  <c r="I15" i="11"/>
  <c r="J15"/>
  <c r="K15"/>
  <c r="N152" i="1"/>
  <c r="O152"/>
  <c r="P152"/>
  <c r="N141"/>
  <c r="O141"/>
  <c r="P141"/>
  <c r="I152"/>
  <c r="J152"/>
  <c r="K152"/>
  <c r="I148"/>
  <c r="J148"/>
  <c r="K148"/>
  <c r="I147"/>
  <c r="J147"/>
  <c r="K147"/>
  <c r="I145"/>
  <c r="J145"/>
  <c r="K145"/>
  <c r="I141"/>
  <c r="J141"/>
  <c r="K141"/>
  <c r="I139"/>
  <c r="J139"/>
  <c r="K139"/>
  <c r="I71"/>
  <c r="J71"/>
  <c r="K71"/>
  <c r="I68"/>
  <c r="J68"/>
  <c r="K68"/>
  <c r="I67"/>
  <c r="J67"/>
  <c r="K67"/>
  <c r="I65"/>
  <c r="J65"/>
  <c r="K65"/>
  <c r="I62"/>
  <c r="J62"/>
  <c r="K62"/>
  <c r="I57"/>
  <c r="J57"/>
  <c r="K57"/>
  <c r="I52"/>
  <c r="J52"/>
  <c r="K52"/>
  <c r="I50"/>
  <c r="J50"/>
  <c r="K50"/>
  <c r="I46"/>
  <c r="J46"/>
  <c r="K46"/>
  <c r="I39"/>
  <c r="J39"/>
  <c r="K39"/>
  <c r="I37"/>
  <c r="J37"/>
  <c r="K37"/>
  <c r="I36"/>
  <c r="J36"/>
  <c r="K36"/>
  <c r="I35"/>
  <c r="J35"/>
  <c r="K35"/>
  <c r="I33"/>
  <c r="J33"/>
  <c r="K33"/>
  <c r="I31"/>
  <c r="J31"/>
  <c r="K31"/>
  <c r="I29"/>
  <c r="J29"/>
  <c r="K29"/>
  <c r="N26"/>
  <c r="O26"/>
  <c r="P26"/>
  <c r="N24"/>
  <c r="O24"/>
  <c r="P24"/>
  <c r="N21"/>
  <c r="O21"/>
  <c r="P21"/>
  <c r="N18"/>
  <c r="O18"/>
  <c r="P18"/>
  <c r="N11"/>
  <c r="O11"/>
  <c r="P11"/>
  <c r="N9"/>
  <c r="O9"/>
  <c r="P9"/>
  <c r="I87" i="2"/>
  <c r="J87"/>
  <c r="K87"/>
  <c r="I78"/>
  <c r="J78"/>
  <c r="K78"/>
  <c r="I174" i="3"/>
  <c r="J174"/>
  <c r="K174"/>
  <c r="I170"/>
  <c r="J170"/>
  <c r="K170"/>
  <c r="I167"/>
  <c r="J167"/>
  <c r="K167"/>
  <c r="I160"/>
  <c r="J160"/>
  <c r="K160"/>
  <c r="I159"/>
  <c r="J159"/>
  <c r="K159"/>
  <c r="I154"/>
  <c r="J154"/>
  <c r="K154"/>
  <c r="I151"/>
  <c r="J151"/>
  <c r="K151"/>
  <c r="I146"/>
  <c r="J146"/>
  <c r="K146"/>
  <c r="I142"/>
  <c r="J142"/>
  <c r="K142"/>
  <c r="I141"/>
  <c r="J141"/>
  <c r="K141"/>
  <c r="I139"/>
  <c r="J139"/>
  <c r="K139"/>
  <c r="I135"/>
  <c r="J135"/>
  <c r="K135"/>
  <c r="I129"/>
  <c r="J129"/>
  <c r="K129"/>
  <c r="K183"/>
  <c r="K193"/>
  <c r="I16" i="5"/>
  <c r="J16"/>
  <c r="K16"/>
  <c r="N121" i="3"/>
  <c r="O121"/>
  <c r="P121"/>
  <c r="N119"/>
  <c r="O119"/>
  <c r="P119"/>
  <c r="N110"/>
  <c r="O110"/>
  <c r="P110"/>
  <c r="N109"/>
  <c r="O109"/>
  <c r="P109"/>
  <c r="N108"/>
  <c r="O108"/>
  <c r="P108"/>
  <c r="N107"/>
  <c r="O107"/>
  <c r="P107"/>
  <c r="N102"/>
  <c r="O102"/>
  <c r="P102"/>
  <c r="N95"/>
  <c r="O95"/>
  <c r="P95"/>
  <c r="N91"/>
  <c r="O91"/>
  <c r="P91"/>
  <c r="N55"/>
  <c r="O55"/>
  <c r="P55"/>
  <c r="N49"/>
  <c r="O49"/>
  <c r="P49"/>
  <c r="N45"/>
  <c r="O45"/>
  <c r="P45"/>
  <c r="N40"/>
  <c r="O40"/>
  <c r="P40"/>
  <c r="N38"/>
  <c r="O38"/>
  <c r="P38"/>
  <c r="N37"/>
  <c r="O37"/>
  <c r="P37"/>
  <c r="N33"/>
  <c r="O33"/>
  <c r="P33"/>
  <c r="N30"/>
  <c r="O30"/>
  <c r="P30"/>
  <c r="N21"/>
  <c r="O21"/>
  <c r="P21"/>
  <c r="N20"/>
  <c r="O20"/>
  <c r="P20"/>
  <c r="N19"/>
  <c r="O19"/>
  <c r="P19"/>
  <c r="N17"/>
  <c r="O17"/>
  <c r="P17"/>
  <c r="N13"/>
  <c r="O13"/>
  <c r="P13"/>
  <c r="N12"/>
  <c r="O12"/>
  <c r="P12"/>
  <c r="N11"/>
  <c r="O11"/>
  <c r="P11"/>
  <c r="N9"/>
  <c r="O9"/>
  <c r="P9"/>
  <c r="N8"/>
  <c r="O8"/>
  <c r="P8"/>
  <c r="I37" i="4"/>
  <c r="J37"/>
  <c r="K37"/>
  <c r="I36"/>
  <c r="J36"/>
  <c r="K36"/>
  <c r="I35"/>
  <c r="J35"/>
  <c r="K35"/>
  <c r="I34"/>
  <c r="J34"/>
  <c r="K34"/>
  <c r="I31"/>
  <c r="J31"/>
  <c r="K31"/>
  <c r="I29"/>
  <c r="J29"/>
  <c r="K29"/>
  <c r="K32"/>
  <c r="I26"/>
  <c r="J26"/>
  <c r="K26"/>
  <c r="I25"/>
  <c r="J25"/>
  <c r="K25"/>
  <c r="I22"/>
  <c r="J22"/>
  <c r="K22"/>
  <c r="I20"/>
  <c r="J20"/>
  <c r="K20"/>
  <c r="I18"/>
  <c r="J18"/>
  <c r="K18"/>
  <c r="I16"/>
  <c r="J16"/>
  <c r="K16"/>
  <c r="I15"/>
  <c r="J15"/>
  <c r="K15"/>
  <c r="I14"/>
  <c r="J14"/>
  <c r="K14"/>
  <c r="N30" i="5"/>
  <c r="O30"/>
  <c r="P30"/>
  <c r="N14"/>
  <c r="O14"/>
  <c r="P14"/>
  <c r="N11" i="11"/>
  <c r="O11"/>
  <c r="P11"/>
  <c r="N10"/>
  <c r="O10"/>
  <c r="P10"/>
  <c r="N17" i="6"/>
  <c r="O17"/>
  <c r="P17"/>
  <c r="N10"/>
  <c r="O10"/>
  <c r="P10"/>
  <c r="I59" i="1"/>
  <c r="J59"/>
  <c r="K59"/>
  <c r="N74" i="3"/>
  <c r="O74"/>
  <c r="P74"/>
  <c r="I15" i="6"/>
  <c r="J15"/>
  <c r="K15"/>
  <c r="I27" i="5"/>
  <c r="J27"/>
  <c r="K27"/>
  <c r="K37"/>
  <c r="I12" i="2"/>
  <c r="J12"/>
  <c r="K12"/>
  <c r="I24" i="4"/>
  <c r="J24"/>
  <c r="K24"/>
  <c r="I27" i="2"/>
  <c r="J27"/>
  <c r="K27"/>
  <c r="I40" i="4"/>
  <c r="J40"/>
  <c r="K40"/>
  <c r="I150" i="3"/>
  <c r="J150"/>
  <c r="K150"/>
  <c r="I35" i="6"/>
  <c r="J35"/>
  <c r="K35"/>
  <c r="N17" i="11"/>
  <c r="O17"/>
  <c r="P17"/>
  <c r="I163" i="3"/>
  <c r="J163"/>
  <c r="K163"/>
  <c r="I22"/>
  <c r="J22"/>
  <c r="K22"/>
  <c r="I27"/>
  <c r="J27"/>
  <c r="K27"/>
  <c r="I90"/>
  <c r="J90"/>
  <c r="K90"/>
  <c r="I47"/>
  <c r="J47"/>
  <c r="K47"/>
  <c r="I101"/>
  <c r="J101"/>
  <c r="K101"/>
  <c r="I67" i="4"/>
  <c r="J67"/>
  <c r="K67"/>
  <c r="I71" i="3"/>
  <c r="J71"/>
  <c r="K71"/>
  <c r="I72"/>
  <c r="J72"/>
  <c r="K72"/>
  <c r="I68" i="4"/>
  <c r="J68"/>
  <c r="K68"/>
  <c r="I53" i="2"/>
  <c r="J53"/>
  <c r="K53"/>
  <c r="I132" i="3"/>
  <c r="J132"/>
  <c r="K132"/>
  <c r="I134" i="1"/>
  <c r="J134"/>
  <c r="K134"/>
  <c r="K156"/>
  <c r="K165"/>
  <c r="I93" i="3"/>
  <c r="J93"/>
  <c r="K93"/>
  <c r="I32" i="6"/>
  <c r="J32"/>
  <c r="K32"/>
  <c r="I82" i="2"/>
  <c r="J82"/>
  <c r="K82"/>
  <c r="I96" i="3"/>
  <c r="J96"/>
  <c r="K96"/>
  <c r="I144"/>
  <c r="J144"/>
  <c r="K144"/>
  <c r="I55" i="4"/>
  <c r="J55"/>
  <c r="K55"/>
  <c r="I59" i="3"/>
  <c r="J59"/>
  <c r="K59"/>
  <c r="I10"/>
  <c r="J10"/>
  <c r="K10"/>
  <c r="I135" i="2"/>
  <c r="J135"/>
  <c r="K135"/>
  <c r="I41" i="1"/>
  <c r="J41"/>
  <c r="K41"/>
  <c r="N105" i="3"/>
  <c r="O105"/>
  <c r="P105"/>
  <c r="N71" i="4"/>
  <c r="O71"/>
  <c r="P71"/>
  <c r="N32" i="2"/>
  <c r="O32"/>
  <c r="P32"/>
  <c r="N51" i="4"/>
  <c r="O51"/>
  <c r="P51"/>
  <c r="N43" i="3"/>
  <c r="O43"/>
  <c r="P43"/>
  <c r="N16" i="5"/>
  <c r="O16"/>
  <c r="P16"/>
  <c r="I121" i="3"/>
  <c r="J121"/>
  <c r="K121"/>
  <c r="I119"/>
  <c r="J119"/>
  <c r="K119"/>
  <c r="I109"/>
  <c r="J109"/>
  <c r="K109"/>
  <c r="I107"/>
  <c r="J107"/>
  <c r="K107"/>
  <c r="I102"/>
  <c r="J102"/>
  <c r="K102"/>
  <c r="I95"/>
  <c r="J95"/>
  <c r="K95"/>
  <c r="I91"/>
  <c r="J91"/>
  <c r="K91"/>
  <c r="I56"/>
  <c r="J56"/>
  <c r="K56"/>
  <c r="I55"/>
  <c r="J55"/>
  <c r="K55"/>
  <c r="I49"/>
  <c r="J49"/>
  <c r="K49"/>
  <c r="I45"/>
  <c r="J45"/>
  <c r="K45"/>
  <c r="I40"/>
  <c r="J40"/>
  <c r="K40"/>
  <c r="I38"/>
  <c r="J38"/>
  <c r="K38"/>
  <c r="I37"/>
  <c r="J37"/>
  <c r="K37"/>
  <c r="I33"/>
  <c r="J33"/>
  <c r="K33"/>
  <c r="I30"/>
  <c r="J30"/>
  <c r="K30"/>
  <c r="I26"/>
  <c r="J26"/>
  <c r="K26"/>
  <c r="I21"/>
  <c r="J21"/>
  <c r="K21"/>
  <c r="I20"/>
  <c r="J20"/>
  <c r="K20"/>
  <c r="I19"/>
  <c r="J19"/>
  <c r="K19"/>
  <c r="I17"/>
  <c r="J17"/>
  <c r="K17"/>
  <c r="I12"/>
  <c r="J12"/>
  <c r="K12"/>
  <c r="I11"/>
  <c r="J11"/>
  <c r="K11"/>
  <c r="I9"/>
  <c r="J9"/>
  <c r="K9"/>
  <c r="N41" i="4"/>
  <c r="O41"/>
  <c r="P41"/>
  <c r="N37"/>
  <c r="O37"/>
  <c r="P37"/>
  <c r="N36"/>
  <c r="O36"/>
  <c r="P36"/>
  <c r="N35"/>
  <c r="O35"/>
  <c r="P35"/>
  <c r="N34"/>
  <c r="O34"/>
  <c r="P34"/>
  <c r="N31"/>
  <c r="O31"/>
  <c r="P31"/>
  <c r="N29"/>
  <c r="O29"/>
  <c r="P29"/>
  <c r="N26"/>
  <c r="O26"/>
  <c r="P26"/>
  <c r="N25"/>
  <c r="O25"/>
  <c r="P25"/>
  <c r="N22"/>
  <c r="O22"/>
  <c r="P22"/>
  <c r="N20"/>
  <c r="O20"/>
  <c r="P20"/>
  <c r="N18"/>
  <c r="O18"/>
  <c r="P18"/>
  <c r="N17"/>
  <c r="O17"/>
  <c r="P17"/>
  <c r="N16"/>
  <c r="O16"/>
  <c r="P16"/>
  <c r="N15"/>
  <c r="O15"/>
  <c r="P15"/>
  <c r="N14"/>
  <c r="O14"/>
  <c r="P14"/>
  <c r="I15" i="5"/>
  <c r="J15"/>
  <c r="K15"/>
  <c r="I14"/>
  <c r="J14"/>
  <c r="K14"/>
  <c r="I11" i="11"/>
  <c r="J11"/>
  <c r="K11"/>
  <c r="I10"/>
  <c r="J10"/>
  <c r="K10"/>
  <c r="I28" i="6"/>
  <c r="J28"/>
  <c r="K28"/>
  <c r="I17"/>
  <c r="J17"/>
  <c r="K17"/>
  <c r="I12"/>
  <c r="J12"/>
  <c r="K12"/>
  <c r="I10"/>
  <c r="J10"/>
  <c r="K10"/>
  <c r="N59" i="1"/>
  <c r="O59"/>
  <c r="P59"/>
  <c r="N15" i="6"/>
  <c r="O15"/>
  <c r="P15"/>
  <c r="N12" i="2"/>
  <c r="O12"/>
  <c r="P12"/>
  <c r="N24" i="4"/>
  <c r="O24"/>
  <c r="P24"/>
  <c r="N27" i="2"/>
  <c r="O27"/>
  <c r="P27"/>
  <c r="N40" i="4"/>
  <c r="O40"/>
  <c r="P40"/>
  <c r="N150" i="3"/>
  <c r="O150"/>
  <c r="P150"/>
  <c r="N35" i="6"/>
  <c r="O35"/>
  <c r="P35"/>
  <c r="N16" i="11"/>
  <c r="O16"/>
  <c r="P16"/>
  <c r="N82" i="1"/>
  <c r="O82"/>
  <c r="P82"/>
  <c r="N163" i="3"/>
  <c r="O163"/>
  <c r="P163"/>
  <c r="N22"/>
  <c r="O22"/>
  <c r="P22"/>
  <c r="N27"/>
  <c r="O27"/>
  <c r="P27"/>
  <c r="N90"/>
  <c r="O90"/>
  <c r="P90"/>
  <c r="N47"/>
  <c r="O47"/>
  <c r="P47"/>
  <c r="N101"/>
  <c r="O101"/>
  <c r="P101"/>
  <c r="N67" i="4"/>
  <c r="O67"/>
  <c r="P67"/>
  <c r="N71" i="3"/>
  <c r="O71"/>
  <c r="P71"/>
  <c r="N72"/>
  <c r="O72"/>
  <c r="P72"/>
  <c r="N14"/>
  <c r="O14"/>
  <c r="P14"/>
  <c r="N68" i="4"/>
  <c r="O68"/>
  <c r="P68"/>
  <c r="N53" i="2"/>
  <c r="O53"/>
  <c r="P53"/>
  <c r="N134" i="1"/>
  <c r="O134"/>
  <c r="P134"/>
  <c r="P156"/>
  <c r="P165"/>
  <c r="N93" i="3"/>
  <c r="O93"/>
  <c r="P93"/>
  <c r="N32" i="6"/>
  <c r="O32"/>
  <c r="P32"/>
  <c r="N82" i="2"/>
  <c r="O82"/>
  <c r="P82"/>
  <c r="N96" i="3"/>
  <c r="O96"/>
  <c r="P96"/>
  <c r="N97"/>
  <c r="O97"/>
  <c r="P97"/>
  <c r="N144"/>
  <c r="O144"/>
  <c r="P144"/>
  <c r="N59"/>
  <c r="O59"/>
  <c r="P59"/>
  <c r="N30" i="6"/>
  <c r="O30"/>
  <c r="P30"/>
  <c r="P32" i="7"/>
  <c r="I12" i="5"/>
  <c r="J12"/>
  <c r="K12"/>
  <c r="I13"/>
  <c r="J13"/>
  <c r="K13"/>
  <c r="I28"/>
  <c r="J28"/>
  <c r="K28"/>
  <c r="I19"/>
  <c r="J19"/>
  <c r="K19"/>
  <c r="N27"/>
  <c r="O27"/>
  <c r="P27"/>
  <c r="P37"/>
  <c r="P67" i="7"/>
  <c r="I78" i="1"/>
  <c r="J78"/>
  <c r="K78"/>
  <c r="N109" i="2"/>
  <c r="O109"/>
  <c r="P109"/>
  <c r="P63" i="7"/>
  <c r="K55"/>
  <c r="K66"/>
  <c r="N78" i="3"/>
  <c r="O78"/>
  <c r="P78"/>
  <c r="I14"/>
  <c r="J14"/>
  <c r="K14"/>
  <c r="P58" i="7"/>
  <c r="P53"/>
  <c r="K63"/>
  <c r="P33"/>
  <c r="K58"/>
  <c r="N56" i="1"/>
  <c r="O56"/>
  <c r="P56"/>
  <c r="P68" i="7"/>
  <c r="P29"/>
  <c r="P28"/>
  <c r="N37" i="1"/>
  <c r="O37"/>
  <c r="P37"/>
  <c r="I117" i="2"/>
  <c r="J117"/>
  <c r="K117"/>
  <c r="I8" i="3"/>
  <c r="J8"/>
  <c r="K8"/>
  <c r="P56" i="7"/>
  <c r="P64"/>
  <c r="N42" i="2"/>
  <c r="O42"/>
  <c r="P42"/>
  <c r="I17" i="4"/>
  <c r="J17"/>
  <c r="K17"/>
  <c r="N27" i="1"/>
  <c r="O27"/>
  <c r="P27"/>
  <c r="N19" i="5"/>
  <c r="O19"/>
  <c r="P19"/>
  <c r="N15"/>
  <c r="O15"/>
  <c r="P15"/>
  <c r="K56" i="7"/>
  <c r="K53"/>
  <c r="P66"/>
  <c r="K57"/>
  <c r="P40"/>
  <c r="P44"/>
  <c r="I85" i="1"/>
  <c r="J85"/>
  <c r="K85"/>
  <c r="I111" i="2"/>
  <c r="J111"/>
  <c r="K111"/>
  <c r="I110"/>
  <c r="J110"/>
  <c r="K110"/>
  <c r="I42"/>
  <c r="J42"/>
  <c r="K42"/>
  <c r="I140" i="3"/>
  <c r="J140"/>
  <c r="K140"/>
  <c r="N12" i="6"/>
  <c r="O12"/>
  <c r="P12"/>
  <c r="I28" i="1"/>
  <c r="J28"/>
  <c r="K28"/>
  <c r="N83"/>
  <c r="O83"/>
  <c r="P83"/>
  <c r="N18" i="2"/>
  <c r="O18"/>
  <c r="P18"/>
  <c r="I31" i="5"/>
  <c r="J31"/>
  <c r="K31"/>
  <c r="I30"/>
  <c r="J30"/>
  <c r="K30"/>
  <c r="N11" i="2"/>
  <c r="O11"/>
  <c r="P11"/>
  <c r="I134" i="3"/>
  <c r="J134"/>
  <c r="K134"/>
  <c r="N31" i="5"/>
  <c r="O31"/>
  <c r="P31"/>
  <c r="I11"/>
  <c r="J11"/>
  <c r="K11"/>
  <c r="N28"/>
  <c r="O28"/>
  <c r="P28"/>
  <c r="K31" i="7"/>
  <c r="K30"/>
  <c r="K32"/>
  <c r="K29"/>
  <c r="K33"/>
  <c r="K28"/>
  <c r="P55"/>
  <c r="P54"/>
  <c r="P57"/>
  <c r="K67"/>
  <c r="K65"/>
  <c r="K68"/>
  <c r="N139" i="1"/>
  <c r="O139"/>
  <c r="P139"/>
  <c r="N89"/>
  <c r="O89"/>
  <c r="P89"/>
  <c r="N81"/>
  <c r="O81"/>
  <c r="P81"/>
  <c r="N68"/>
  <c r="O68"/>
  <c r="P68"/>
  <c r="N57"/>
  <c r="O57"/>
  <c r="P57"/>
  <c r="N31"/>
  <c r="O31"/>
  <c r="P31"/>
  <c r="I128" i="2"/>
  <c r="J128"/>
  <c r="K128"/>
  <c r="I21" i="1"/>
  <c r="J21"/>
  <c r="K21"/>
  <c r="N117" i="2"/>
  <c r="O117"/>
  <c r="P117"/>
  <c r="N111"/>
  <c r="O111"/>
  <c r="P111"/>
  <c r="N167" i="3"/>
  <c r="O167"/>
  <c r="P167"/>
  <c r="I164"/>
  <c r="J164"/>
  <c r="K164"/>
  <c r="N159"/>
  <c r="O159"/>
  <c r="P159"/>
  <c r="N141"/>
  <c r="O141"/>
  <c r="P141"/>
  <c r="N139"/>
  <c r="O139"/>
  <c r="P139"/>
  <c r="I110"/>
  <c r="J110"/>
  <c r="K110"/>
  <c r="N28" i="1"/>
  <c r="O28"/>
  <c r="P28"/>
  <c r="I166" i="3"/>
  <c r="J166"/>
  <c r="K166"/>
  <c r="N160"/>
  <c r="O160"/>
  <c r="P160"/>
  <c r="N142"/>
  <c r="O142"/>
  <c r="P142"/>
  <c r="I133"/>
  <c r="J133"/>
  <c r="K133"/>
  <c r="I76"/>
  <c r="J76"/>
  <c r="K76"/>
  <c r="N26"/>
  <c r="O26"/>
  <c r="P26"/>
  <c r="I13"/>
  <c r="J13"/>
  <c r="K13"/>
  <c r="I53" i="4"/>
  <c r="J53"/>
  <c r="K53"/>
  <c r="I41"/>
  <c r="J41"/>
  <c r="K41"/>
  <c r="N11" i="5"/>
  <c r="O11"/>
  <c r="P11"/>
  <c r="P22"/>
  <c r="P38"/>
  <c r="I23" i="6"/>
  <c r="J23"/>
  <c r="K23"/>
  <c r="K25"/>
  <c r="K42"/>
  <c r="K161" i="2"/>
  <c r="I97" i="3"/>
  <c r="J97"/>
  <c r="K97"/>
  <c r="N132"/>
  <c r="O132"/>
  <c r="P132"/>
  <c r="N79"/>
  <c r="O79"/>
  <c r="P79"/>
  <c r="N56"/>
  <c r="O56"/>
  <c r="P56"/>
  <c r="N56" i="4"/>
  <c r="O56"/>
  <c r="P56"/>
  <c r="N48"/>
  <c r="O48"/>
  <c r="P48"/>
  <c r="I10" i="5"/>
  <c r="J10"/>
  <c r="K10"/>
  <c r="K22"/>
  <c r="K38"/>
  <c r="I36" i="6"/>
  <c r="J36"/>
  <c r="K36"/>
  <c r="N23"/>
  <c r="O23"/>
  <c r="P23"/>
  <c r="P25"/>
  <c r="P42"/>
  <c r="P161" i="2"/>
  <c r="I84" i="3"/>
  <c r="J84"/>
  <c r="K84"/>
  <c r="P91" i="2"/>
  <c r="P93"/>
  <c r="P164"/>
  <c r="P37" i="6"/>
  <c r="P43"/>
  <c r="P166" i="1"/>
  <c r="P46" i="7"/>
  <c r="P43"/>
  <c r="P42"/>
  <c r="P47"/>
  <c r="P45"/>
  <c r="P32" i="4"/>
  <c r="P20" i="6"/>
  <c r="P41"/>
  <c r="P194" i="3"/>
  <c r="K73" i="4"/>
  <c r="K79"/>
  <c r="K13" i="7"/>
  <c r="K14" s="1"/>
  <c r="P41" i="5"/>
  <c r="P50"/>
  <c r="P195" i="3"/>
  <c r="K40" i="7"/>
  <c r="P33" i="2"/>
  <c r="K62"/>
  <c r="K64"/>
  <c r="K159"/>
  <c r="K195" i="3"/>
  <c r="K41" i="5"/>
  <c r="K50"/>
  <c r="P29" i="11"/>
  <c r="P123" i="3"/>
  <c r="P192" s="1"/>
  <c r="P196" s="1"/>
  <c r="P208" s="1"/>
  <c r="P183"/>
  <c r="P193"/>
  <c r="P73" i="4"/>
  <c r="P79"/>
  <c r="K37" i="6"/>
  <c r="K43"/>
  <c r="K166" i="1"/>
  <c r="K123" i="3"/>
  <c r="K192"/>
  <c r="K20" i="6"/>
  <c r="K41"/>
  <c r="K194" i="3"/>
  <c r="K29" i="11"/>
  <c r="P152" i="2"/>
  <c r="P160"/>
  <c r="K91"/>
  <c r="K93"/>
  <c r="K164"/>
  <c r="K152"/>
  <c r="K160"/>
  <c r="P62"/>
  <c r="P64"/>
  <c r="P159"/>
  <c r="P162"/>
  <c r="P165"/>
  <c r="P176" s="1"/>
  <c r="P182" s="1"/>
  <c r="N19" i="8" s="1"/>
  <c r="P13" i="7"/>
  <c r="P14"/>
  <c r="K46"/>
  <c r="K43"/>
  <c r="K47"/>
  <c r="K45"/>
  <c r="K42"/>
  <c r="K44"/>
  <c r="K196" i="3"/>
  <c r="K208" s="1"/>
  <c r="K162" i="2"/>
  <c r="K165"/>
  <c r="K176"/>
  <c r="P19" i="7"/>
  <c r="P74"/>
  <c r="P81" i="4" s="1"/>
  <c r="P83" s="1"/>
  <c r="N22" i="8" s="1"/>
  <c r="P21" i="7"/>
  <c r="P76" s="1"/>
  <c r="P31" i="11" s="1"/>
  <c r="P33" s="1"/>
  <c r="N28" i="8" s="1"/>
  <c r="P16" i="7"/>
  <c r="P71" s="1"/>
  <c r="P180" i="1" s="1"/>
  <c r="P17" i="7"/>
  <c r="P72" s="1"/>
  <c r="P210" i="3" s="1"/>
  <c r="P18" i="7"/>
  <c r="P73"/>
  <c r="P178" i="2" s="1"/>
  <c r="P20" i="7"/>
  <c r="P75" s="1"/>
  <c r="P52" i="5" s="1"/>
  <c r="P56" s="1"/>
  <c r="N25" i="8" s="1"/>
  <c r="K123" i="1"/>
  <c r="K164"/>
  <c r="K167"/>
  <c r="K178"/>
  <c r="P123"/>
  <c r="P164"/>
  <c r="P167"/>
  <c r="P178" s="1"/>
  <c r="K18" i="7" l="1"/>
  <c r="K73" s="1"/>
  <c r="K178" i="2" s="1"/>
  <c r="K182" s="1"/>
  <c r="I19" i="8" s="1"/>
  <c r="K19" i="7"/>
  <c r="K74" s="1"/>
  <c r="K81" i="4" s="1"/>
  <c r="K83" s="1"/>
  <c r="I22" i="8" s="1"/>
  <c r="K20" i="7"/>
  <c r="K75" s="1"/>
  <c r="K52" i="5" s="1"/>
  <c r="K56" s="1"/>
  <c r="I25" i="8" s="1"/>
  <c r="K17" i="7"/>
  <c r="K72" s="1"/>
  <c r="K210" i="3" s="1"/>
  <c r="K16" i="7"/>
  <c r="K71" s="1"/>
  <c r="K180" i="1" s="1"/>
  <c r="K184" s="1"/>
  <c r="I13" i="8" s="1"/>
  <c r="K21" i="7"/>
  <c r="K76" s="1"/>
  <c r="K31" i="11" s="1"/>
  <c r="K33" s="1"/>
  <c r="I28" i="8" s="1"/>
  <c r="K214" i="3"/>
  <c r="I16" i="8" s="1"/>
  <c r="P184" i="1"/>
  <c r="N13" i="8" s="1"/>
  <c r="P214" i="3"/>
  <c r="N16" i="8" s="1"/>
</calcChain>
</file>

<file path=xl/comments1.xml><?xml version="1.0" encoding="utf-8"?>
<comments xmlns="http://schemas.openxmlformats.org/spreadsheetml/2006/main">
  <authors>
    <author>Windows User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<sst xmlns="http://schemas.openxmlformats.org/spreadsheetml/2006/main" count="1909" uniqueCount="541">
  <si>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</si>
  <si>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</si>
  <si>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</si>
  <si>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</si>
  <si>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</si>
  <si>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</si>
  <si>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</si>
  <si>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</si>
  <si>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</si>
  <si>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</si>
  <si>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</si>
  <si>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</si>
  <si>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</si>
  <si>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</si>
  <si>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</si>
  <si>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</si>
  <si>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</si>
  <si>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</si>
  <si>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</si>
  <si>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</si>
  <si>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</si>
  <si>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</si>
  <si>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</si>
  <si>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</si>
  <si>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</si>
  <si>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</si>
  <si>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</si>
  <si>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</si>
  <si>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</si>
  <si>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</si>
  <si>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</si>
  <si>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</si>
  <si>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</si>
  <si>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</si>
  <si>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</si>
  <si>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</si>
  <si>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</si>
  <si>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</si>
  <si>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</si>
  <si>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</si>
  <si>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</si>
  <si>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</si>
  <si>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</si>
  <si>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</si>
  <si>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</si>
  <si>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</si>
  <si>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</si>
  <si>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</si>
  <si>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</si>
  <si>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</si>
  <si>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</si>
  <si>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</si>
  <si>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</si>
  <si>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</si>
  <si>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</si>
  <si>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</si>
  <si>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</si>
  <si>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</si>
  <si>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</si>
  <si>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</si>
  <si>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</si>
  <si>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</si>
  <si>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</si>
  <si>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</si>
  <si>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</si>
  <si>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</si>
  <si>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</si>
  <si>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</si>
  <si>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</si>
  <si>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</si>
  <si>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</si>
  <si>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</si>
  <si>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</si>
  <si>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</si>
  <si>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</si>
  <si>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</si>
  <si>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</si>
  <si>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</si>
  <si>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</si>
  <si>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</si>
  <si>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</si>
  <si>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</si>
  <si>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</si>
  <si>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</si>
  <si>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</si>
  <si>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</si>
  <si>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</si>
  <si>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</si>
  <si>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</si>
  <si>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</si>
  <si>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</si>
  <si>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</si>
  <si>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</si>
  <si>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</si>
  <si>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</si>
  <si>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</si>
  <si>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</si>
  <si>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</si>
  <si>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</si>
  <si>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</si>
  <si>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</si>
  <si>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</si>
  <si>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</si>
  <si>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</si>
  <si>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</si>
  <si>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</si>
  <si>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</si>
  <si>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</si>
  <si>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</si>
  <si>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</si>
  <si>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</si>
  <si>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</si>
  <si>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</si>
  <si>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</si>
  <si>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</si>
  <si>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</si>
  <si>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</si>
  <si>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</si>
  <si>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</si>
  <si>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</si>
  <si>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</si>
  <si>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</si>
  <si>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</si>
  <si>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</si>
  <si>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</si>
  <si>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</si>
  <si>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</si>
  <si>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</si>
  <si>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</si>
  <si>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</si>
  <si>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</si>
  <si>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</si>
  <si>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</si>
  <si>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</si>
  <si>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</si>
  <si>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</si>
  <si>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</si>
  <si>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</si>
  <si>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</si>
  <si>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</si>
  <si>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</si>
  <si>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</si>
  <si>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</si>
  <si>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</si>
  <si>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</si>
  <si>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</si>
  <si>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</si>
  <si>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</si>
  <si>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</si>
  <si>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</si>
  <si>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</si>
  <si>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</si>
  <si>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</si>
  <si>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</si>
  <si>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</si>
  <si>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</si>
  <si>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</si>
  <si>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</si>
  <si>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</si>
  <si>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</si>
  <si>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</si>
  <si>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</si>
  <si>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</si>
  <si>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</si>
  <si>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</si>
  <si>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</si>
  <si>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</si>
  <si>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</si>
  <si>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</si>
  <si>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</si>
  <si>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</si>
  <si>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</si>
  <si>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</si>
  <si>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</si>
  <si>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</si>
  <si>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</si>
  <si>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</si>
  <si>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</si>
  <si>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</si>
  <si>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</si>
  <si>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</si>
  <si>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</si>
  <si>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</si>
  <si>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</si>
  <si>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</si>
  <si>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</si>
  <si>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</si>
  <si>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</si>
  <si>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</si>
  <si>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</si>
  <si>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</si>
  <si>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</si>
  <si>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</si>
  <si>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</si>
  <si>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</si>
  <si>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</si>
  <si>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</si>
  <si>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</si>
  <si>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</si>
  <si>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</si>
  <si>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</si>
  <si>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</si>
  <si>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</si>
  <si>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</si>
  <si>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</si>
  <si>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</si>
  <si>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</si>
  <si>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</si>
  <si>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</si>
  <si>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</si>
  <si>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</si>
  <si>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</si>
  <si>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</si>
  <si>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</si>
  <si>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</si>
  <si>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</si>
  <si>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</si>
  <si>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</si>
  <si>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</si>
  <si>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</si>
  <si>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</si>
  <si>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</si>
  <si>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</si>
  <si>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</si>
  <si>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</si>
  <si>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</si>
  <si>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</si>
  <si>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</si>
  <si>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</si>
  <si>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</si>
  <si>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</si>
  <si>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</si>
  <si>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</si>
  <si>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</si>
  <si>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</si>
  <si>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</si>
  <si>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</si>
  <si>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</si>
  <si>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</si>
  <si>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</si>
  <si>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</si>
  <si>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</si>
  <si>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</si>
  <si>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</si>
  <si>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</si>
  <si>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</si>
  <si>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</si>
  <si>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</si>
  <si>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</si>
  <si>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</si>
  <si>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</si>
  <si>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</si>
  <si>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</si>
  <si>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</si>
  <si>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</si>
  <si>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</si>
  <si>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</si>
  <si>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</si>
  <si>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</si>
  <si>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</si>
  <si>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</si>
  <si>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</si>
  <si>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</si>
  <si>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</si>
  <si>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</si>
  <si>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</si>
  <si>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</si>
  <si>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</si>
  <si>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</si>
  <si>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</si>
  <si>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</si>
  <si>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</si>
  <si>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</si>
  <si>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</si>
  <si>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</si>
  <si>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</si>
  <si>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</si>
  <si>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</si>
  <si>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</si>
  <si>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</si>
  <si>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</si>
  <si>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</si>
  <si>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</si>
  <si>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</si>
  <si>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</si>
  <si>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</si>
  <si>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</si>
  <si>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</si>
  <si>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</si>
  <si>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</si>
  <si>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</si>
  <si>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</si>
  <si>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</si>
  <si>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</si>
  <si>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</si>
  <si>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</si>
  <si>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</si>
  <si>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</si>
  <si>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</si>
  <si>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</si>
  <si>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</si>
  <si>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</si>
  <si>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</si>
  <si>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</si>
  <si>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</si>
  <si>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</si>
  <si>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</si>
  <si>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</si>
  <si>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</si>
  <si>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</si>
  <si>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</si>
  <si>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</si>
  <si>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</si>
  <si>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</si>
  <si>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</si>
  <si>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</si>
  <si>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</si>
  <si>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</si>
  <si>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</si>
  <si>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</si>
  <si>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</si>
  <si>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</si>
  <si>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</si>
  <si>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</si>
  <si>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</si>
  <si>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</si>
  <si>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</si>
  <si>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</si>
  <si>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</si>
  <si>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</si>
  <si>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</si>
  <si>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</si>
  <si>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</si>
  <si>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</si>
  <si>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</si>
  <si>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</si>
  <si>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</si>
  <si>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</si>
  <si>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</si>
  <si>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</si>
  <si>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</si>
  <si>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</si>
  <si>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</si>
  <si>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</si>
  <si>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</si>
  <si>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</si>
  <si>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</si>
  <si>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</si>
  <si>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</si>
  <si>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</si>
  <si>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</si>
  <si>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</si>
  <si>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</si>
  <si>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</si>
  <si>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</si>
  <si>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</si>
  <si>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</si>
  <si>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</si>
  <si>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</si>
  <si>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</si>
  <si>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</si>
  <si>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</si>
  <si>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</si>
  <si>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</si>
  <si>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</si>
  <si>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</si>
  <si>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</si>
  <si>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</si>
  <si>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</si>
  <si>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</si>
  <si>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</si>
  <si>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</si>
  <si>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</si>
  <si>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</si>
  <si>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</si>
  <si>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</si>
  <si>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</si>
  <si>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</si>
  <si>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</si>
  <si>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</si>
  <si>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</si>
  <si>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</si>
  <si>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</si>
  <si>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</si>
  <si>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</si>
  <si>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</si>
  <si>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</si>
  <si>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</si>
  <si>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</si>
  <si>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</si>
  <si>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</si>
  <si>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</si>
  <si>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</si>
  <si>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</si>
  <si>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</si>
  <si>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</si>
  <si>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</si>
  <si>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</si>
  <si>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</si>
  <si>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</si>
  <si>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</si>
  <si>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</si>
  <si>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</si>
  <si>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</si>
  <si>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</si>
  <si>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</si>
  <si>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</si>
  <si>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</si>
  <si>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</si>
  <si>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</si>
  <si>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</si>
  <si>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</si>
  <si>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</si>
  <si>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</si>
  <si>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</si>
  <si>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</si>
  <si>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</si>
  <si>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</si>
  <si>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</si>
  <si>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</si>
  <si>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</si>
  <si>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</si>
  <si>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</si>
  <si>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</si>
  <si>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</si>
  <si>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</si>
  <si>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</si>
  <si>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</si>
  <si>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</si>
  <si>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</si>
  <si>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</si>
  <si>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</si>
  <si>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</si>
  <si>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</si>
  <si>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</si>
  <si>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</si>
  <si>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</si>
  <si>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</si>
  <si>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</si>
  <si>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</si>
  <si>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</si>
  <si>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</si>
  <si>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</si>
  <si>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</si>
  <si>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</si>
  <si>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</si>
  <si>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</si>
  <si>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</si>
  <si>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</si>
  <si>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</si>
  <si>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</si>
  <si>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</si>
  <si>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</si>
  <si>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</si>
  <si>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</si>
  <si>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</si>
  <si>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</si>
  <si>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</si>
  <si>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</si>
  <si>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</si>
  <si>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</si>
  <si>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</si>
  <si>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</si>
  <si>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</si>
  <si>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</si>
  <si>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</si>
  <si>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</si>
  <si>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</si>
  <si>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</si>
  <si>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</si>
  <si>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</si>
  <si>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</si>
  <si>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</si>
  <si>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</si>
  <si>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</si>
  <si>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</si>
  <si>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</si>
  <si>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</si>
  <si>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</si>
  <si>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</si>
  <si>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</si>
  <si>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</si>
  <si>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</si>
  <si>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</si>
  <si>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</si>
  <si>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</si>
  <si>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</si>
  <si>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</si>
  <si>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</si>
  <si>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</si>
  <si>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</si>
  <si>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</si>
  <si>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</si>
  <si>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</si>
  <si>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</si>
  <si>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</si>
  <si>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</si>
  <si>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</si>
  <si>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</si>
  <si>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</si>
  <si>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</si>
  <si>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</si>
  <si>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</si>
  <si>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</si>
  <si>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</si>
  <si>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</si>
  <si>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</si>
  <si>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</si>
  <si>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</si>
  <si>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</si>
  <si>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</si>
  <si>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</si>
  <si>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</si>
  <si>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</si>
  <si>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</si>
  <si>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</si>
  <si>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up to  08.07.2024_BD</t>
  </si>
  <si>
    <t>ANAND VIHAR-2</t>
  </si>
  <si>
    <t>Q0430824</t>
  </si>
  <si>
    <t>ITPO</t>
  </si>
  <si>
    <t>TLAK MARG</t>
  </si>
  <si>
    <t>Check Meter</t>
  </si>
  <si>
    <t>CHECK METER</t>
  </si>
  <si>
    <t>Under BD since 21.08.24</t>
  </si>
  <si>
    <t>under BD 09.09.24</t>
  </si>
  <si>
    <t>up to 07.10.2024</t>
  </si>
  <si>
    <t>UP TO 14.10.2024</t>
  </si>
  <si>
    <t>CHECK METER wef 15.10.24</t>
  </si>
  <si>
    <t>OCTOBER-2024</t>
  </si>
  <si>
    <t>FINAL READING 31/10/2024</t>
  </si>
  <si>
    <t>INTIAL READING 01/10/2024</t>
  </si>
  <si>
    <t>WEF 23.10.2024</t>
  </si>
  <si>
    <t>up to 15.10.2024</t>
  </si>
  <si>
    <t>CHECK METER WEF 16.10.2024</t>
  </si>
  <si>
    <t xml:space="preserve">                                      PERIOD 1st OCTOBER-2024 TO 31st  OCTOBER-2024</t>
  </si>
  <si>
    <t>Assesment</t>
  </si>
  <si>
    <t>wef  10.10.2024</t>
  </si>
  <si>
    <t>Reactive Energy distribution to DISCOMs in proportion to their Active Energy drawl(week No- 28 FY2024-25)  for EDWMP-GHAZIPUR :</t>
  </si>
  <si>
    <t xml:space="preserve">Check meter </t>
  </si>
  <si>
    <t xml:space="preserve"> wef 10.10.24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</si>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</sst>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8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8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19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0" xfId="0" applyBorder="1"/>
    <xf numFmtId="0" fontId="0" fillId="0" borderId="21" xfId="0" applyBorder="1"/>
    <xf numFmtId="0" fontId="33" fillId="0" borderId="22" xfId="0" applyFont="1" applyBorder="1"/>
    <xf numFmtId="0" fontId="34" fillId="0" borderId="22" xfId="0" applyFont="1" applyBorder="1"/>
    <xf numFmtId="0" fontId="35" fillId="0" borderId="22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2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3" xfId="0" applyFont="1" applyBorder="1"/>
    <xf numFmtId="0" fontId="0" fillId="0" borderId="23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7" xfId="0" applyFont="1" applyBorder="1"/>
    <xf numFmtId="0" fontId="26" fillId="0" borderId="25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2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9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19" xfId="0" applyFill="1" applyBorder="1"/>
    <xf numFmtId="0" fontId="74" fillId="0" borderId="19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19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19" xfId="0" applyFill="1" applyBorder="1" applyAlignment="1">
      <alignment horizontal="center" wrapText="1"/>
    </xf>
    <xf numFmtId="0" fontId="19" fillId="0" borderId="19" xfId="0" applyFont="1" applyFill="1" applyBorder="1"/>
    <xf numFmtId="0" fontId="22" fillId="0" borderId="19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19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19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0" fillId="0" borderId="19" xfId="0" applyFill="1" applyBorder="1" applyAlignment="1">
      <alignment wrapText="1"/>
    </xf>
    <xf numFmtId="0" fontId="18" fillId="0" borderId="19" xfId="0" applyFont="1" applyFill="1" applyBorder="1"/>
    <xf numFmtId="0" fontId="10" fillId="0" borderId="19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29" xfId="0" applyFill="1" applyBorder="1"/>
    <xf numFmtId="0" fontId="0" fillId="0" borderId="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32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1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1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3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1" xfId="0" applyFont="1" applyFill="1" applyBorder="1"/>
    <xf numFmtId="0" fontId="47" fillId="0" borderId="0" xfId="0" applyFont="1" applyFill="1" applyBorder="1"/>
    <xf numFmtId="0" fontId="47" fillId="0" borderId="31" xfId="0" applyFont="1" applyFill="1" applyBorder="1"/>
    <xf numFmtId="0" fontId="20" fillId="0" borderId="15" xfId="0" applyFont="1" applyFill="1" applyBorder="1"/>
    <xf numFmtId="0" fontId="26" fillId="0" borderId="31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5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5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19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19" xfId="0" applyFont="1" applyFill="1" applyBorder="1" applyAlignment="1">
      <alignment wrapText="1"/>
    </xf>
    <xf numFmtId="0" fontId="26" fillId="0" borderId="19" xfId="0" applyFont="1" applyFill="1" applyBorder="1"/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19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29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19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9" xfId="0" applyNumberFormat="1" applyFill="1" applyBorder="1"/>
    <xf numFmtId="0" fontId="18" fillId="0" borderId="19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29" xfId="0" applyFont="1" applyFill="1" applyBorder="1"/>
    <xf numFmtId="0" fontId="22" fillId="0" borderId="19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19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19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58" fillId="0" borderId="9" xfId="0" applyFont="1" applyFill="1" applyBorder="1"/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29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32" xfId="0" applyFont="1" applyFill="1" applyBorder="1"/>
    <xf numFmtId="0" fontId="32" fillId="0" borderId="1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19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8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8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8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8" xfId="0" applyNumberFormat="1" applyFont="1" applyFill="1" applyBorder="1" applyAlignment="1">
      <alignment horizontal="center"/>
    </xf>
    <xf numFmtId="192" fontId="32" fillId="0" borderId="18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19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8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8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32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" fontId="19" fillId="0" borderId="12" xfId="0" applyNumberFormat="1" applyFont="1" applyFill="1" applyBorder="1" applyAlignment="1">
      <alignment vertical="center"/>
    </xf>
    <xf numFmtId="0" fontId="18" fillId="0" borderId="19" xfId="0" applyFont="1" applyFill="1" applyBorder="1" applyAlignment="1">
      <alignment horizontal="left" wrapText="1"/>
    </xf>
    <xf numFmtId="192" fontId="19" fillId="0" borderId="18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18" xfId="0" applyFont="1" applyFill="1" applyBorder="1"/>
    <xf numFmtId="0" fontId="58" fillId="0" borderId="13" xfId="0" applyFont="1" applyFill="1" applyBorder="1" applyAlignment="1">
      <alignment horizontal="center"/>
    </xf>
    <xf numFmtId="0" fontId="58" fillId="0" borderId="18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192" fontId="58" fillId="0" borderId="5" xfId="0" applyNumberFormat="1" applyFont="1" applyFill="1" applyBorder="1" applyAlignment="1">
      <alignment horizontal="center"/>
    </xf>
    <xf numFmtId="0" fontId="15" fillId="0" borderId="13" xfId="0" applyFont="1" applyFill="1" applyBorder="1"/>
    <xf numFmtId="2" fontId="22" fillId="0" borderId="19" xfId="0" applyNumberFormat="1" applyFont="1" applyFill="1" applyBorder="1" applyAlignment="1">
      <alignment horizontal="center"/>
    </xf>
    <xf numFmtId="0" fontId="15" fillId="0" borderId="18" xfId="0" applyFont="1" applyFill="1" applyBorder="1"/>
    <xf numFmtId="0" fontId="22" fillId="0" borderId="29" xfId="0" applyFont="1" applyFill="1" applyBorder="1" applyAlignment="1">
      <alignment horizontal="center"/>
    </xf>
    <xf numFmtId="0" fontId="18" fillId="0" borderId="29" xfId="0" applyFont="1" applyFill="1" applyBorder="1"/>
    <xf numFmtId="0" fontId="15" fillId="0" borderId="19" xfId="0" applyFont="1" applyFill="1" applyBorder="1" applyAlignment="1">
      <alignment shrinkToFit="1"/>
    </xf>
    <xf numFmtId="0" fontId="28" fillId="0" borderId="12" xfId="0" applyFont="1" applyFill="1" applyBorder="1" applyAlignment="1">
      <alignment horizontal="center" vertical="center"/>
    </xf>
    <xf numFmtId="192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12" xfId="0" applyNumberFormat="1" applyFont="1" applyFill="1" applyBorder="1" applyAlignment="1">
      <alignment horizontal="center"/>
    </xf>
    <xf numFmtId="1" fontId="19" fillId="0" borderId="3" xfId="0" applyNumberFormat="1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/>
    </xf>
    <xf numFmtId="192" fontId="28" fillId="0" borderId="3" xfId="0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2" fontId="10" fillId="0" borderId="12" xfId="0" applyNumberFormat="1" applyFont="1" applyFill="1" applyBorder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 vertical="center" wrapText="1"/>
    </xf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1" xfId="0" applyFont="1" applyFill="1" applyBorder="1" applyAlignment="1">
      <alignment shrinkToFi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80" fillId="0" borderId="0" xfId="0" applyNumberFormat="1" applyFont="1" applyFill="1" applyAlignment="1">
      <alignment horizontal="center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H184"/>
  <sheetViews>
    <sheetView view="pageBreakPreview" topLeftCell="A163" zoomScale="85" zoomScaleNormal="87" zoomScaleSheetLayoutView="85" zoomScalePageLayoutView="90" workbookViewId="0">
      <selection activeCell="J129" sqref="J129"/>
    </sheetView>
  </sheetViews>
  <sheetFormatPr defaultRowHeight="12.75"/>
  <cols>
    <col min="1" max="1" width="4" style="327" customWidth="1"/>
    <col min="2" max="2" width="32.140625" style="327" customWidth="1"/>
    <col min="3" max="3" width="15.7109375" style="327" customWidth="1"/>
    <col min="4" max="4" width="9.28515625" style="327" customWidth="1"/>
    <col min="5" max="5" width="17.140625" style="327" customWidth="1"/>
    <col min="6" max="6" width="13.140625" style="327" customWidth="1"/>
    <col min="7" max="7" width="13.85546875" style="327" customWidth="1"/>
    <col min="8" max="8" width="14" style="327" customWidth="1"/>
    <col min="9" max="9" width="10.5703125" style="327" customWidth="1"/>
    <col min="10" max="10" width="13" style="327" customWidth="1"/>
    <col min="11" max="11" width="14.42578125" style="492" customWidth="1"/>
    <col min="12" max="12" width="13.5703125" style="327" customWidth="1"/>
    <col min="13" max="13" width="14" style="327" customWidth="1"/>
    <col min="14" max="14" width="9.28515625" style="327" customWidth="1"/>
    <col min="15" max="15" width="12.85546875" style="327" customWidth="1"/>
    <col min="16" max="16" width="16.5703125" style="492" customWidth="1"/>
    <col min="17" max="17" width="18.85546875" style="327" customWidth="1"/>
    <col min="18" max="18" width="4.7109375" style="327" customWidth="1"/>
    <col min="19" max="16384" width="9.140625" style="327"/>
  </cols>
  <sheetData>
    <row r="1" spans="1:17" s="70" customFormat="1" ht="14.25" customHeight="1">
      <c r="A1" s="115" t="s">
        <v>210</v>
      </c>
      <c r="K1" s="741"/>
      <c r="P1" s="741"/>
      <c r="Q1" s="571" t="s">
        <v>528</v>
      </c>
    </row>
    <row r="2" spans="1:17" s="72" customFormat="1" ht="14.25" customHeight="1">
      <c r="A2" s="11" t="s">
        <v>211</v>
      </c>
      <c r="K2" s="742"/>
      <c r="P2" s="743"/>
    </row>
    <row r="3" spans="1:17" s="72" customFormat="1" ht="14.25" customHeight="1">
      <c r="A3" s="572" t="s">
        <v>0</v>
      </c>
      <c r="B3" s="573"/>
      <c r="C3" s="573"/>
      <c r="D3" s="573"/>
      <c r="E3" s="573"/>
      <c r="F3" s="573"/>
      <c r="G3" s="573"/>
      <c r="H3" s="383"/>
      <c r="K3" s="743"/>
      <c r="P3" s="743"/>
    </row>
    <row r="4" spans="1:17" s="431" customFormat="1" ht="14.25" customHeight="1" thickBot="1">
      <c r="A4" s="574" t="s">
        <v>212</v>
      </c>
      <c r="G4" s="200"/>
      <c r="H4" s="200"/>
      <c r="I4" s="575" t="s">
        <v>347</v>
      </c>
      <c r="J4" s="200"/>
      <c r="K4" s="744"/>
      <c r="L4" s="200"/>
      <c r="M4" s="200"/>
      <c r="N4" s="575" t="s">
        <v>348</v>
      </c>
      <c r="O4" s="200"/>
      <c r="P4" s="744"/>
    </row>
    <row r="5" spans="1:17" s="386" customFormat="1" ht="56.25" customHeight="1" thickTop="1" thickBot="1">
      <c r="A5" s="384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">
        <v>529</v>
      </c>
      <c r="H5" s="369" t="s">
        <v>530</v>
      </c>
      <c r="I5" s="369" t="s">
        <v>4</v>
      </c>
      <c r="J5" s="369" t="s">
        <v>5</v>
      </c>
      <c r="K5" s="745" t="s">
        <v>6</v>
      </c>
      <c r="L5" s="367" t="str">
        <f>G5</f>
        <v>FINAL READING 31/10/2024</v>
      </c>
      <c r="M5" s="369" t="str">
        <f>H5</f>
        <v>INTIAL READING 01/10/2024</v>
      </c>
      <c r="N5" s="369" t="s">
        <v>4</v>
      </c>
      <c r="O5" s="369" t="s">
        <v>5</v>
      </c>
      <c r="P5" s="745" t="s">
        <v>6</v>
      </c>
      <c r="Q5" s="385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36"/>
    </row>
    <row r="7" spans="1:17" ht="15.75" customHeight="1" thickTop="1">
      <c r="A7" s="197"/>
      <c r="B7" s="248" t="s">
        <v>13</v>
      </c>
      <c r="C7" s="236"/>
      <c r="D7" s="254"/>
      <c r="E7" s="254"/>
      <c r="F7" s="236"/>
      <c r="G7" s="702"/>
      <c r="H7" s="393"/>
      <c r="I7" s="393"/>
      <c r="J7" s="393"/>
      <c r="K7" s="746"/>
      <c r="L7" s="702"/>
      <c r="M7" s="393"/>
      <c r="N7" s="393"/>
      <c r="O7" s="393"/>
      <c r="P7" s="763"/>
      <c r="Q7" s="389"/>
    </row>
    <row r="8" spans="1:17" ht="16.5" customHeight="1">
      <c r="A8" s="198">
        <v>1</v>
      </c>
      <c r="B8" s="249" t="s">
        <v>14</v>
      </c>
      <c r="C8" s="243">
        <v>4902497</v>
      </c>
      <c r="D8" s="252" t="s">
        <v>12</v>
      </c>
      <c r="E8" s="238" t="s">
        <v>300</v>
      </c>
      <c r="F8" s="243">
        <v>-1000</v>
      </c>
      <c r="G8" s="246">
        <v>520</v>
      </c>
      <c r="H8" s="247">
        <v>620</v>
      </c>
      <c r="I8" s="247">
        <f>G8-H8</f>
        <v>-100</v>
      </c>
      <c r="J8" s="247">
        <f>$F8*I8</f>
        <v>100000</v>
      </c>
      <c r="K8" s="747">
        <f>J8/1000000</f>
        <v>0.1</v>
      </c>
      <c r="L8" s="246">
        <v>999487</v>
      </c>
      <c r="M8" s="247">
        <v>999486</v>
      </c>
      <c r="N8" s="247">
        <f>L8-M8</f>
        <v>1</v>
      </c>
      <c r="O8" s="247">
        <f>$F8*N8</f>
        <v>-1000</v>
      </c>
      <c r="P8" s="747">
        <f>O8/1000000</f>
        <v>-1E-3</v>
      </c>
      <c r="Q8" s="684"/>
    </row>
    <row r="9" spans="1:17" ht="16.5">
      <c r="A9" s="198">
        <v>2</v>
      </c>
      <c r="B9" s="249" t="s">
        <v>330</v>
      </c>
      <c r="C9" s="243">
        <v>4864976</v>
      </c>
      <c r="D9" s="252" t="s">
        <v>12</v>
      </c>
      <c r="E9" s="238" t="s">
        <v>300</v>
      </c>
      <c r="F9" s="243">
        <v>-2000</v>
      </c>
      <c r="G9" s="246">
        <v>102276</v>
      </c>
      <c r="H9" s="247">
        <v>101514</v>
      </c>
      <c r="I9" s="247">
        <f>G9-H9</f>
        <v>762</v>
      </c>
      <c r="J9" s="247">
        <f>$F9*I9</f>
        <v>-1524000</v>
      </c>
      <c r="K9" s="747">
        <f>J9/1000000</f>
        <v>-1.524</v>
      </c>
      <c r="L9" s="246">
        <v>6459</v>
      </c>
      <c r="M9" s="247">
        <v>6459</v>
      </c>
      <c r="N9" s="247">
        <f>L9-M9</f>
        <v>0</v>
      </c>
      <c r="O9" s="247">
        <f>$F9*N9</f>
        <v>0</v>
      </c>
      <c r="P9" s="747">
        <f>O9/1000000</f>
        <v>0</v>
      </c>
      <c r="Q9" s="335"/>
    </row>
    <row r="10" spans="1:17" ht="16.5">
      <c r="A10" s="198"/>
      <c r="B10" s="249"/>
      <c r="C10" s="243" t="s">
        <v>473</v>
      </c>
      <c r="D10" s="252" t="s">
        <v>438</v>
      </c>
      <c r="E10" s="238" t="s">
        <v>300</v>
      </c>
      <c r="F10" s="243">
        <v>-1</v>
      </c>
      <c r="G10" s="246">
        <v>3704999.94</v>
      </c>
      <c r="H10" s="247">
        <v>3332000</v>
      </c>
      <c r="I10" s="247">
        <f>G10-H10</f>
        <v>372999.93999999994</v>
      </c>
      <c r="J10" s="247">
        <f>$F10*I10</f>
        <v>-372999.93999999994</v>
      </c>
      <c r="K10" s="747">
        <f>J10/1000000</f>
        <v>-0.37299993999999992</v>
      </c>
      <c r="L10" s="246">
        <v>436000</v>
      </c>
      <c r="M10" s="247">
        <v>436000</v>
      </c>
      <c r="N10" s="247">
        <f>L10-M10</f>
        <v>0</v>
      </c>
      <c r="O10" s="247">
        <f>$F10*N10</f>
        <v>0</v>
      </c>
      <c r="P10" s="747">
        <f>O10/1000000</f>
        <v>0</v>
      </c>
      <c r="Q10" s="328"/>
    </row>
    <row r="11" spans="1:17" ht="15.95" customHeight="1">
      <c r="A11" s="198">
        <v>3</v>
      </c>
      <c r="B11" s="249" t="s">
        <v>16</v>
      </c>
      <c r="C11" s="243">
        <v>4864924</v>
      </c>
      <c r="D11" s="252" t="s">
        <v>12</v>
      </c>
      <c r="E11" s="238" t="s">
        <v>300</v>
      </c>
      <c r="F11" s="243">
        <v>-1000</v>
      </c>
      <c r="G11" s="246">
        <v>20132</v>
      </c>
      <c r="H11" s="247">
        <v>19827</v>
      </c>
      <c r="I11" s="247">
        <f>G11-H11</f>
        <v>305</v>
      </c>
      <c r="J11" s="247">
        <f>$F11*I11</f>
        <v>-305000</v>
      </c>
      <c r="K11" s="747">
        <f>J11/1000000</f>
        <v>-0.30499999999999999</v>
      </c>
      <c r="L11" s="246">
        <v>3979</v>
      </c>
      <c r="M11" s="247">
        <v>3979</v>
      </c>
      <c r="N11" s="247">
        <f>L11-M11</f>
        <v>0</v>
      </c>
      <c r="O11" s="247">
        <f>$F11*N11</f>
        <v>0</v>
      </c>
      <c r="P11" s="747">
        <f>O11/1000000</f>
        <v>0</v>
      </c>
      <c r="Q11" s="331"/>
    </row>
    <row r="12" spans="1:17" ht="15.95" customHeight="1">
      <c r="A12" s="198">
        <v>4</v>
      </c>
      <c r="B12" s="249" t="s">
        <v>151</v>
      </c>
      <c r="C12" s="243" t="s">
        <v>467</v>
      </c>
      <c r="D12" s="252" t="s">
        <v>438</v>
      </c>
      <c r="E12" s="238" t="s">
        <v>300</v>
      </c>
      <c r="F12" s="243">
        <v>-1</v>
      </c>
      <c r="G12" s="246">
        <v>3595000.06</v>
      </c>
      <c r="H12" s="247">
        <v>3551000.06</v>
      </c>
      <c r="I12" s="247">
        <f>G12-H12</f>
        <v>44000</v>
      </c>
      <c r="J12" s="247">
        <f>$F12*I12</f>
        <v>-44000</v>
      </c>
      <c r="K12" s="747">
        <f>J12/1000000</f>
        <v>-4.3999999999999997E-2</v>
      </c>
      <c r="L12" s="246">
        <v>1231000.06</v>
      </c>
      <c r="M12" s="247">
        <v>1231000.06</v>
      </c>
      <c r="N12" s="247">
        <f>L12-M12</f>
        <v>0</v>
      </c>
      <c r="O12" s="247">
        <f>$F12*N12</f>
        <v>0</v>
      </c>
      <c r="P12" s="747">
        <f>O12/1000000</f>
        <v>0</v>
      </c>
      <c r="Q12" s="331"/>
    </row>
    <row r="13" spans="1:17" ht="15.95" customHeight="1">
      <c r="A13" s="198"/>
      <c r="B13" s="250" t="s">
        <v>17</v>
      </c>
      <c r="C13" s="243"/>
      <c r="D13" s="253"/>
      <c r="E13" s="253"/>
      <c r="F13" s="243"/>
      <c r="G13" s="246"/>
      <c r="H13" s="247"/>
      <c r="I13" s="247"/>
      <c r="J13" s="247"/>
      <c r="K13" s="747"/>
      <c r="L13" s="246"/>
      <c r="M13" s="247"/>
      <c r="N13" s="247"/>
      <c r="O13" s="247"/>
      <c r="P13" s="747"/>
      <c r="Q13" s="331"/>
    </row>
    <row r="14" spans="1:17" ht="15.95" customHeight="1">
      <c r="A14" s="198">
        <v>5</v>
      </c>
      <c r="B14" s="249" t="s">
        <v>14</v>
      </c>
      <c r="C14" s="243">
        <v>4865012</v>
      </c>
      <c r="D14" s="252" t="s">
        <v>12</v>
      </c>
      <c r="E14" s="238" t="s">
        <v>300</v>
      </c>
      <c r="F14" s="243">
        <v>-1000</v>
      </c>
      <c r="G14" s="246">
        <v>703</v>
      </c>
      <c r="H14" s="247">
        <v>591</v>
      </c>
      <c r="I14" s="247">
        <f>G14-H14</f>
        <v>112</v>
      </c>
      <c r="J14" s="247">
        <f>$F14*I14</f>
        <v>-112000</v>
      </c>
      <c r="K14" s="747">
        <f>J14/1000000</f>
        <v>-0.112</v>
      </c>
      <c r="L14" s="246">
        <v>893</v>
      </c>
      <c r="M14" s="247">
        <v>915</v>
      </c>
      <c r="N14" s="247">
        <f>L14-M14</f>
        <v>-22</v>
      </c>
      <c r="O14" s="247">
        <f>$F14*N14</f>
        <v>22000</v>
      </c>
      <c r="P14" s="747">
        <f>O14/1000000</f>
        <v>2.1999999999999999E-2</v>
      </c>
      <c r="Q14" s="339"/>
    </row>
    <row r="15" spans="1:17" ht="15.95" customHeight="1">
      <c r="A15" s="198">
        <v>6</v>
      </c>
      <c r="B15" s="249" t="s">
        <v>15</v>
      </c>
      <c r="C15" s="243">
        <v>4864896</v>
      </c>
      <c r="D15" s="252" t="s">
        <v>12</v>
      </c>
      <c r="E15" s="238" t="s">
        <v>300</v>
      </c>
      <c r="F15" s="243">
        <v>-2000</v>
      </c>
      <c r="G15" s="246">
        <v>203</v>
      </c>
      <c r="H15" s="247">
        <v>264</v>
      </c>
      <c r="I15" s="247">
        <f>G15-H15</f>
        <v>-61</v>
      </c>
      <c r="J15" s="247">
        <f>$F15*I15</f>
        <v>122000</v>
      </c>
      <c r="K15" s="747">
        <f>J15/1000000</f>
        <v>0.122</v>
      </c>
      <c r="L15" s="246">
        <v>2749</v>
      </c>
      <c r="M15" s="247">
        <v>3067</v>
      </c>
      <c r="N15" s="247">
        <f>L15-M15</f>
        <v>-318</v>
      </c>
      <c r="O15" s="247">
        <f>$F15*N15</f>
        <v>636000</v>
      </c>
      <c r="P15" s="747">
        <f>O15/1000000</f>
        <v>0.63600000000000001</v>
      </c>
      <c r="Q15" s="331"/>
    </row>
    <row r="16" spans="1:17" ht="15.95" customHeight="1">
      <c r="A16" s="198"/>
      <c r="B16" s="249"/>
      <c r="C16" s="243"/>
      <c r="D16" s="252"/>
      <c r="E16" s="238"/>
      <c r="F16" s="243"/>
      <c r="G16" s="246"/>
      <c r="H16" s="247"/>
      <c r="I16" s="247"/>
      <c r="J16" s="247"/>
      <c r="K16" s="747"/>
      <c r="L16" s="246"/>
      <c r="M16" s="247"/>
      <c r="N16" s="247"/>
      <c r="O16" s="247"/>
      <c r="P16" s="747"/>
      <c r="Q16" s="331"/>
    </row>
    <row r="17" spans="1:17" ht="16.5" customHeight="1">
      <c r="A17" s="198"/>
      <c r="B17" s="250" t="s">
        <v>20</v>
      </c>
      <c r="C17" s="243"/>
      <c r="D17" s="253"/>
      <c r="E17" s="238"/>
      <c r="F17" s="243"/>
      <c r="G17" s="246"/>
      <c r="H17" s="247"/>
      <c r="I17" s="247"/>
      <c r="J17" s="247"/>
      <c r="K17" s="747"/>
      <c r="L17" s="246"/>
      <c r="M17" s="247"/>
      <c r="N17" s="247"/>
      <c r="O17" s="247"/>
      <c r="P17" s="747"/>
      <c r="Q17" s="331"/>
    </row>
    <row r="18" spans="1:17" ht="14.25" customHeight="1">
      <c r="A18" s="198">
        <v>7</v>
      </c>
      <c r="B18" s="249" t="s">
        <v>434</v>
      </c>
      <c r="C18" s="243">
        <v>4864964</v>
      </c>
      <c r="D18" s="252" t="s">
        <v>12</v>
      </c>
      <c r="E18" s="238" t="s">
        <v>300</v>
      </c>
      <c r="F18" s="243">
        <v>-1000</v>
      </c>
      <c r="G18" s="246">
        <v>42573</v>
      </c>
      <c r="H18" s="247">
        <v>42395</v>
      </c>
      <c r="I18" s="247">
        <f>G18-H18</f>
        <v>178</v>
      </c>
      <c r="J18" s="247">
        <f>$F18*I18</f>
        <v>-178000</v>
      </c>
      <c r="K18" s="747">
        <f>J18/1000000</f>
        <v>-0.17799999999999999</v>
      </c>
      <c r="L18" s="246">
        <v>999048</v>
      </c>
      <c r="M18" s="247">
        <v>999048</v>
      </c>
      <c r="N18" s="247">
        <f>L18-M18</f>
        <v>0</v>
      </c>
      <c r="O18" s="247">
        <f>$F18*N18</f>
        <v>0</v>
      </c>
      <c r="P18" s="747">
        <f>O18/1000000</f>
        <v>0</v>
      </c>
      <c r="Q18" s="331" t="s">
        <v>526</v>
      </c>
    </row>
    <row r="19" spans="1:17" ht="31.5" customHeight="1">
      <c r="A19" s="198"/>
      <c r="B19" s="249"/>
      <c r="C19" s="348">
        <v>5295159</v>
      </c>
      <c r="D19" s="735" t="s">
        <v>12</v>
      </c>
      <c r="E19" s="736" t="s">
        <v>300</v>
      </c>
      <c r="F19" s="243">
        <v>-1000</v>
      </c>
      <c r="G19" s="246">
        <v>44230</v>
      </c>
      <c r="H19" s="247">
        <v>43944</v>
      </c>
      <c r="I19" s="247">
        <f>G19-H19</f>
        <v>286</v>
      </c>
      <c r="J19" s="247">
        <f>$F19*I19</f>
        <v>-286000</v>
      </c>
      <c r="K19" s="747">
        <f>J19/1000000</f>
        <v>-0.28599999999999998</v>
      </c>
      <c r="L19" s="246">
        <v>991775</v>
      </c>
      <c r="M19" s="247">
        <v>991775</v>
      </c>
      <c r="N19" s="247">
        <f>L19-M19</f>
        <v>0</v>
      </c>
      <c r="O19" s="247">
        <f>$F19*N19</f>
        <v>0</v>
      </c>
      <c r="P19" s="747">
        <f>O19/1000000</f>
        <v>0</v>
      </c>
      <c r="Q19" s="351" t="s">
        <v>527</v>
      </c>
    </row>
    <row r="20" spans="1:17" ht="13.5" customHeight="1">
      <c r="A20" s="198">
        <v>8</v>
      </c>
      <c r="B20" s="249" t="s">
        <v>15</v>
      </c>
      <c r="C20" s="243">
        <v>4865016</v>
      </c>
      <c r="D20" s="252" t="s">
        <v>12</v>
      </c>
      <c r="E20" s="238" t="s">
        <v>300</v>
      </c>
      <c r="F20" s="243">
        <v>-1000</v>
      </c>
      <c r="G20" s="246">
        <v>2522</v>
      </c>
      <c r="H20" s="247">
        <v>2063</v>
      </c>
      <c r="I20" s="247">
        <f>G20-H20</f>
        <v>459</v>
      </c>
      <c r="J20" s="247">
        <f>$F20*I20</f>
        <v>-459000</v>
      </c>
      <c r="K20" s="747">
        <f>J20/1000000</f>
        <v>-0.45900000000000002</v>
      </c>
      <c r="L20" s="246">
        <v>999877</v>
      </c>
      <c r="M20" s="247">
        <v>999877</v>
      </c>
      <c r="N20" s="247">
        <f>L20-M20</f>
        <v>0</v>
      </c>
      <c r="O20" s="247">
        <f>$F20*N20</f>
        <v>0</v>
      </c>
      <c r="P20" s="747">
        <f>O20/1000000</f>
        <v>0</v>
      </c>
      <c r="Q20" s="339"/>
    </row>
    <row r="21" spans="1:17" ht="14.25" customHeight="1">
      <c r="A21" s="198">
        <v>9</v>
      </c>
      <c r="B21" s="249" t="s">
        <v>21</v>
      </c>
      <c r="C21" s="243">
        <v>4864997</v>
      </c>
      <c r="D21" s="252" t="s">
        <v>12</v>
      </c>
      <c r="E21" s="238" t="s">
        <v>300</v>
      </c>
      <c r="F21" s="243">
        <v>-1000</v>
      </c>
      <c r="G21" s="246">
        <v>38469</v>
      </c>
      <c r="H21" s="247">
        <v>37981</v>
      </c>
      <c r="I21" s="247">
        <f>G21-H21</f>
        <v>488</v>
      </c>
      <c r="J21" s="247">
        <f>$F21*I21</f>
        <v>-488000</v>
      </c>
      <c r="K21" s="747">
        <f>J21/1000000</f>
        <v>-0.48799999999999999</v>
      </c>
      <c r="L21" s="246">
        <v>996882</v>
      </c>
      <c r="M21" s="247">
        <v>996845</v>
      </c>
      <c r="N21" s="247">
        <f>L21-M21</f>
        <v>37</v>
      </c>
      <c r="O21" s="247">
        <f>$F21*N21</f>
        <v>-37000</v>
      </c>
      <c r="P21" s="747">
        <f>O21/1000000</f>
        <v>-3.6999999999999998E-2</v>
      </c>
      <c r="Q21" s="338"/>
    </row>
    <row r="22" spans="1:17" ht="13.5" customHeight="1">
      <c r="A22" s="198">
        <v>10</v>
      </c>
      <c r="B22" s="249" t="s">
        <v>22</v>
      </c>
      <c r="C22" s="243">
        <v>5295171</v>
      </c>
      <c r="D22" s="252" t="s">
        <v>12</v>
      </c>
      <c r="E22" s="238" t="s">
        <v>300</v>
      </c>
      <c r="F22" s="243">
        <v>-1000</v>
      </c>
      <c r="G22" s="246">
        <v>91888</v>
      </c>
      <c r="H22" s="247">
        <v>91451</v>
      </c>
      <c r="I22" s="247">
        <f>G22-H22</f>
        <v>437</v>
      </c>
      <c r="J22" s="247">
        <f>$F22*I22</f>
        <v>-437000</v>
      </c>
      <c r="K22" s="747">
        <f>J22/1000000</f>
        <v>-0.437</v>
      </c>
      <c r="L22" s="246">
        <v>429608</v>
      </c>
      <c r="M22" s="247">
        <v>429550</v>
      </c>
      <c r="N22" s="247">
        <f>L22-M22</f>
        <v>58</v>
      </c>
      <c r="O22" s="247">
        <f>$F22*N22</f>
        <v>-58000</v>
      </c>
      <c r="P22" s="747">
        <f>O22/1000000</f>
        <v>-5.8000000000000003E-2</v>
      </c>
      <c r="Q22" s="339" t="s">
        <v>521</v>
      </c>
    </row>
    <row r="23" spans="1:17" ht="15.95" customHeight="1">
      <c r="A23" s="198"/>
      <c r="B23" s="250" t="s">
        <v>23</v>
      </c>
      <c r="C23" s="243"/>
      <c r="D23" s="253"/>
      <c r="E23" s="238"/>
      <c r="F23" s="243"/>
      <c r="G23" s="246"/>
      <c r="H23" s="247"/>
      <c r="I23" s="247"/>
      <c r="J23" s="247"/>
      <c r="K23" s="747"/>
      <c r="L23" s="246"/>
      <c r="M23" s="247"/>
      <c r="N23" s="247"/>
      <c r="O23" s="247"/>
      <c r="P23" s="747"/>
      <c r="Q23" s="331"/>
    </row>
    <row r="24" spans="1:17" ht="15.95" customHeight="1">
      <c r="A24" s="198">
        <v>11</v>
      </c>
      <c r="B24" s="249" t="s">
        <v>14</v>
      </c>
      <c r="C24" s="243">
        <v>4864930</v>
      </c>
      <c r="D24" s="252" t="s">
        <v>12</v>
      </c>
      <c r="E24" s="238" t="s">
        <v>300</v>
      </c>
      <c r="F24" s="243">
        <v>-1000</v>
      </c>
      <c r="G24" s="246">
        <v>17449</v>
      </c>
      <c r="H24" s="247">
        <v>17449</v>
      </c>
      <c r="I24" s="247">
        <f t="shared" ref="I24:I29" si="0">G24-H24</f>
        <v>0</v>
      </c>
      <c r="J24" s="247">
        <f t="shared" ref="J24:J29" si="1">$F24*I24</f>
        <v>0</v>
      </c>
      <c r="K24" s="747">
        <f t="shared" ref="K24:K29" si="2">J24/1000000</f>
        <v>0</v>
      </c>
      <c r="L24" s="246">
        <v>1693</v>
      </c>
      <c r="M24" s="247">
        <v>1530</v>
      </c>
      <c r="N24" s="247">
        <f t="shared" ref="N24:N29" si="3">L24-M24</f>
        <v>163</v>
      </c>
      <c r="O24" s="247">
        <f t="shared" ref="O24:O29" si="4">$F24*N24</f>
        <v>-163000</v>
      </c>
      <c r="P24" s="747">
        <f t="shared" ref="P24:P29" si="5">O24/1000000</f>
        <v>-0.16300000000000001</v>
      </c>
      <c r="Q24" s="339"/>
    </row>
    <row r="25" spans="1:17" ht="15.95" customHeight="1">
      <c r="A25" s="198">
        <v>12</v>
      </c>
      <c r="B25" s="249" t="s">
        <v>24</v>
      </c>
      <c r="C25" s="243">
        <v>4864917</v>
      </c>
      <c r="D25" s="252" t="s">
        <v>12</v>
      </c>
      <c r="E25" s="238" t="s">
        <v>300</v>
      </c>
      <c r="F25" s="243">
        <v>-1000</v>
      </c>
      <c r="G25" s="246">
        <v>40227</v>
      </c>
      <c r="H25" s="247">
        <v>40136</v>
      </c>
      <c r="I25" s="247">
        <f>G25-H25</f>
        <v>91</v>
      </c>
      <c r="J25" s="247">
        <f>$F25*I25</f>
        <v>-91000</v>
      </c>
      <c r="K25" s="747">
        <f>J25/1000000</f>
        <v>-9.0999999999999998E-2</v>
      </c>
      <c r="L25" s="246">
        <v>7213</v>
      </c>
      <c r="M25" s="247">
        <v>5436</v>
      </c>
      <c r="N25" s="247">
        <f>L25-M25</f>
        <v>1777</v>
      </c>
      <c r="O25" s="247">
        <f>$F25*N25</f>
        <v>-1777000</v>
      </c>
      <c r="P25" s="747">
        <f>O25/1000000</f>
        <v>-1.7769999999999999</v>
      </c>
      <c r="Q25" s="339"/>
    </row>
    <row r="26" spans="1:17" ht="16.5">
      <c r="A26" s="198">
        <v>13</v>
      </c>
      <c r="B26" s="249" t="s">
        <v>21</v>
      </c>
      <c r="C26" s="243">
        <v>4864922</v>
      </c>
      <c r="D26" s="252" t="s">
        <v>12</v>
      </c>
      <c r="E26" s="238" t="s">
        <v>300</v>
      </c>
      <c r="F26" s="243">
        <v>-1000</v>
      </c>
      <c r="G26" s="246">
        <v>65623</v>
      </c>
      <c r="H26" s="247">
        <v>65597</v>
      </c>
      <c r="I26" s="247">
        <f t="shared" si="0"/>
        <v>26</v>
      </c>
      <c r="J26" s="247">
        <f t="shared" si="1"/>
        <v>-26000</v>
      </c>
      <c r="K26" s="747">
        <f t="shared" si="2"/>
        <v>-2.5999999999999999E-2</v>
      </c>
      <c r="L26" s="246">
        <v>996802</v>
      </c>
      <c r="M26" s="247">
        <v>996775</v>
      </c>
      <c r="N26" s="247">
        <f t="shared" si="3"/>
        <v>27</v>
      </c>
      <c r="O26" s="247">
        <f t="shared" si="4"/>
        <v>-27000</v>
      </c>
      <c r="P26" s="747">
        <f t="shared" si="5"/>
        <v>-2.7E-2</v>
      </c>
      <c r="Q26" s="338"/>
    </row>
    <row r="27" spans="1:17" ht="16.5">
      <c r="A27" s="198">
        <v>14</v>
      </c>
      <c r="B27" s="249" t="s">
        <v>22</v>
      </c>
      <c r="C27" s="243">
        <v>40001535</v>
      </c>
      <c r="D27" s="252" t="s">
        <v>12</v>
      </c>
      <c r="E27" s="238" t="s">
        <v>300</v>
      </c>
      <c r="F27" s="243">
        <v>-1</v>
      </c>
      <c r="G27" s="246">
        <v>30877</v>
      </c>
      <c r="H27" s="247">
        <v>30877</v>
      </c>
      <c r="I27" s="247">
        <f t="shared" si="0"/>
        <v>0</v>
      </c>
      <c r="J27" s="247">
        <f t="shared" si="1"/>
        <v>0</v>
      </c>
      <c r="K27" s="747">
        <f>J27/1000</f>
        <v>0</v>
      </c>
      <c r="L27" s="246">
        <v>99999712</v>
      </c>
      <c r="M27" s="247">
        <v>99999712</v>
      </c>
      <c r="N27" s="247">
        <f t="shared" si="3"/>
        <v>0</v>
      </c>
      <c r="O27" s="247">
        <f t="shared" si="4"/>
        <v>0</v>
      </c>
      <c r="P27" s="747">
        <f>O27/1000</f>
        <v>0</v>
      </c>
      <c r="Q27" s="338"/>
    </row>
    <row r="28" spans="1:17" ht="18.75" customHeight="1">
      <c r="A28" s="198">
        <v>15</v>
      </c>
      <c r="B28" s="249" t="s">
        <v>419</v>
      </c>
      <c r="C28" s="243">
        <v>4902494</v>
      </c>
      <c r="D28" s="252" t="s">
        <v>12</v>
      </c>
      <c r="E28" s="238" t="s">
        <v>300</v>
      </c>
      <c r="F28" s="243">
        <v>1000</v>
      </c>
      <c r="G28" s="246">
        <v>636460</v>
      </c>
      <c r="H28" s="247">
        <v>639977</v>
      </c>
      <c r="I28" s="247">
        <f t="shared" si="0"/>
        <v>-3517</v>
      </c>
      <c r="J28" s="247">
        <f t="shared" si="1"/>
        <v>-3517000</v>
      </c>
      <c r="K28" s="747">
        <f t="shared" si="2"/>
        <v>-3.5169999999999999</v>
      </c>
      <c r="L28" s="246">
        <v>999724</v>
      </c>
      <c r="M28" s="247">
        <v>999724</v>
      </c>
      <c r="N28" s="247">
        <f t="shared" si="3"/>
        <v>0</v>
      </c>
      <c r="O28" s="247">
        <f t="shared" si="4"/>
        <v>0</v>
      </c>
      <c r="P28" s="747">
        <f t="shared" si="5"/>
        <v>0</v>
      </c>
      <c r="Q28" s="331"/>
    </row>
    <row r="29" spans="1:17" ht="18.75" customHeight="1">
      <c r="A29" s="198">
        <v>16</v>
      </c>
      <c r="B29" s="249" t="s">
        <v>418</v>
      </c>
      <c r="C29" s="243">
        <v>4902484</v>
      </c>
      <c r="D29" s="252" t="s">
        <v>12</v>
      </c>
      <c r="E29" s="238" t="s">
        <v>300</v>
      </c>
      <c r="F29" s="243">
        <v>500</v>
      </c>
      <c r="G29" s="246">
        <v>633003</v>
      </c>
      <c r="H29" s="247">
        <v>637296</v>
      </c>
      <c r="I29" s="247">
        <f t="shared" si="0"/>
        <v>-4293</v>
      </c>
      <c r="J29" s="247">
        <f t="shared" si="1"/>
        <v>-2146500</v>
      </c>
      <c r="K29" s="747">
        <f t="shared" si="2"/>
        <v>-2.1465000000000001</v>
      </c>
      <c r="L29" s="246">
        <v>999935</v>
      </c>
      <c r="M29" s="247">
        <v>999935</v>
      </c>
      <c r="N29" s="247">
        <f t="shared" si="3"/>
        <v>0</v>
      </c>
      <c r="O29" s="247">
        <f t="shared" si="4"/>
        <v>0</v>
      </c>
      <c r="P29" s="747">
        <f t="shared" si="5"/>
        <v>0</v>
      </c>
      <c r="Q29" s="331"/>
    </row>
    <row r="30" spans="1:17" ht="18.75" customHeight="1">
      <c r="A30" s="198"/>
      <c r="B30" s="250" t="s">
        <v>385</v>
      </c>
      <c r="C30" s="243"/>
      <c r="D30" s="252"/>
      <c r="E30" s="238"/>
      <c r="F30" s="243"/>
      <c r="G30" s="246"/>
      <c r="H30" s="247"/>
      <c r="I30" s="247"/>
      <c r="J30" s="247"/>
      <c r="K30" s="747"/>
      <c r="L30" s="246"/>
      <c r="M30" s="247"/>
      <c r="N30" s="247"/>
      <c r="O30" s="247"/>
      <c r="P30" s="747"/>
      <c r="Q30" s="331"/>
    </row>
    <row r="31" spans="1:17" ht="15.75" customHeight="1">
      <c r="A31" s="198">
        <v>17</v>
      </c>
      <c r="B31" s="249" t="s">
        <v>14</v>
      </c>
      <c r="C31" s="243">
        <v>4864963</v>
      </c>
      <c r="D31" s="252" t="s">
        <v>12</v>
      </c>
      <c r="E31" s="238" t="s">
        <v>300</v>
      </c>
      <c r="F31" s="243">
        <v>-1000</v>
      </c>
      <c r="G31" s="246">
        <v>16955</v>
      </c>
      <c r="H31" s="247">
        <v>16954</v>
      </c>
      <c r="I31" s="247">
        <f>G31-H31</f>
        <v>1</v>
      </c>
      <c r="J31" s="247">
        <f>$F31*I31</f>
        <v>-1000</v>
      </c>
      <c r="K31" s="747">
        <f>J31/1000000</f>
        <v>-1E-3</v>
      </c>
      <c r="L31" s="246">
        <v>6595</v>
      </c>
      <c r="M31" s="247">
        <v>6128</v>
      </c>
      <c r="N31" s="247">
        <f>L31-M31</f>
        <v>467</v>
      </c>
      <c r="O31" s="247">
        <f>$F31*N31</f>
        <v>-467000</v>
      </c>
      <c r="P31" s="747">
        <f>O31/1000000</f>
        <v>-0.46700000000000003</v>
      </c>
      <c r="Q31" s="331"/>
    </row>
    <row r="32" spans="1:17" ht="15.95" customHeight="1">
      <c r="A32" s="198">
        <v>18</v>
      </c>
      <c r="B32" s="249" t="s">
        <v>15</v>
      </c>
      <c r="C32" s="243">
        <v>4865043</v>
      </c>
      <c r="D32" s="252" t="s">
        <v>12</v>
      </c>
      <c r="E32" s="238" t="s">
        <v>300</v>
      </c>
      <c r="F32" s="243">
        <v>-1000</v>
      </c>
      <c r="G32" s="246">
        <v>234</v>
      </c>
      <c r="H32" s="247">
        <v>227</v>
      </c>
      <c r="I32" s="247">
        <f>G32-H32</f>
        <v>7</v>
      </c>
      <c r="J32" s="247">
        <f>$F32*I32</f>
        <v>-7000</v>
      </c>
      <c r="K32" s="747">
        <f>J32/1000000</f>
        <v>-7.0000000000000001E-3</v>
      </c>
      <c r="L32" s="246">
        <v>18388</v>
      </c>
      <c r="M32" s="247">
        <v>17474</v>
      </c>
      <c r="N32" s="247">
        <f>L32-M32</f>
        <v>914</v>
      </c>
      <c r="O32" s="247">
        <f>$F32*N32</f>
        <v>-914000</v>
      </c>
      <c r="P32" s="747">
        <f>O32/1000000</f>
        <v>-0.91400000000000003</v>
      </c>
      <c r="Q32" s="331"/>
    </row>
    <row r="33" spans="1:17" ht="15.95" customHeight="1">
      <c r="A33" s="198">
        <v>19</v>
      </c>
      <c r="B33" s="249" t="s">
        <v>16</v>
      </c>
      <c r="C33" s="243">
        <v>4865052</v>
      </c>
      <c r="D33" s="252" t="s">
        <v>12</v>
      </c>
      <c r="E33" s="238" t="s">
        <v>300</v>
      </c>
      <c r="F33" s="243">
        <v>-1000</v>
      </c>
      <c r="G33" s="246">
        <v>64500</v>
      </c>
      <c r="H33" s="247">
        <v>64472</v>
      </c>
      <c r="I33" s="247">
        <f>G33-H33</f>
        <v>28</v>
      </c>
      <c r="J33" s="247">
        <f>$F33*I33</f>
        <v>-28000</v>
      </c>
      <c r="K33" s="747">
        <f>J33/1000000</f>
        <v>-2.8000000000000001E-2</v>
      </c>
      <c r="L33" s="246">
        <v>4859</v>
      </c>
      <c r="M33" s="247">
        <v>4498</v>
      </c>
      <c r="N33" s="247">
        <f>L33-M33</f>
        <v>361</v>
      </c>
      <c r="O33" s="247">
        <f>$F33*N33</f>
        <v>-361000</v>
      </c>
      <c r="P33" s="747">
        <f>O33/1000000</f>
        <v>-0.36099999999999999</v>
      </c>
      <c r="Q33" s="331"/>
    </row>
    <row r="34" spans="1:17" ht="15.95" customHeight="1">
      <c r="A34" s="198"/>
      <c r="B34" s="250" t="s">
        <v>25</v>
      </c>
      <c r="C34" s="243"/>
      <c r="D34" s="253"/>
      <c r="E34" s="238"/>
      <c r="F34" s="243"/>
      <c r="G34" s="246"/>
      <c r="H34" s="247"/>
      <c r="I34" s="247"/>
      <c r="J34" s="247"/>
      <c r="K34" s="747"/>
      <c r="L34" s="246"/>
      <c r="M34" s="247"/>
      <c r="N34" s="247"/>
      <c r="O34" s="247"/>
      <c r="P34" s="747"/>
      <c r="Q34" s="331"/>
    </row>
    <row r="35" spans="1:17" ht="15.95" customHeight="1">
      <c r="A35" s="198">
        <v>20</v>
      </c>
      <c r="B35" s="249" t="s">
        <v>381</v>
      </c>
      <c r="C35" s="243">
        <v>4865057</v>
      </c>
      <c r="D35" s="252" t="s">
        <v>12</v>
      </c>
      <c r="E35" s="238" t="s">
        <v>300</v>
      </c>
      <c r="F35" s="243">
        <v>300</v>
      </c>
      <c r="G35" s="246">
        <v>999130</v>
      </c>
      <c r="H35" s="247">
        <v>999130</v>
      </c>
      <c r="I35" s="247">
        <f t="shared" ref="I35:I42" si="6">G35-H35</f>
        <v>0</v>
      </c>
      <c r="J35" s="247">
        <f t="shared" ref="J35:J42" si="7">$F35*I35</f>
        <v>0</v>
      </c>
      <c r="K35" s="747">
        <f t="shared" ref="K35:K42" si="8">J35/1000000</f>
        <v>0</v>
      </c>
      <c r="L35" s="246">
        <v>997005</v>
      </c>
      <c r="M35" s="247">
        <v>997010</v>
      </c>
      <c r="N35" s="247">
        <f t="shared" ref="N35:N42" si="9">L35-M35</f>
        <v>-5</v>
      </c>
      <c r="O35" s="247">
        <f t="shared" ref="O35:O42" si="10">$F35*N35</f>
        <v>-1500</v>
      </c>
      <c r="P35" s="747">
        <f t="shared" ref="P35:P42" si="11">O35/1000000</f>
        <v>-1.5E-3</v>
      </c>
      <c r="Q35" s="352"/>
    </row>
    <row r="36" spans="1:17" ht="15.95" customHeight="1">
      <c r="A36" s="198">
        <v>21</v>
      </c>
      <c r="B36" s="249" t="s">
        <v>26</v>
      </c>
      <c r="C36" s="243">
        <v>4865182</v>
      </c>
      <c r="D36" s="252" t="s">
        <v>12</v>
      </c>
      <c r="E36" s="238" t="s">
        <v>300</v>
      </c>
      <c r="F36" s="243">
        <v>4000</v>
      </c>
      <c r="G36" s="246">
        <v>999542</v>
      </c>
      <c r="H36" s="247">
        <v>999542</v>
      </c>
      <c r="I36" s="247">
        <f t="shared" si="6"/>
        <v>0</v>
      </c>
      <c r="J36" s="247">
        <f t="shared" si="7"/>
        <v>0</v>
      </c>
      <c r="K36" s="747">
        <f t="shared" si="8"/>
        <v>0</v>
      </c>
      <c r="L36" s="246">
        <v>999417</v>
      </c>
      <c r="M36" s="247">
        <v>999420</v>
      </c>
      <c r="N36" s="247">
        <f t="shared" si="9"/>
        <v>-3</v>
      </c>
      <c r="O36" s="247">
        <f t="shared" si="10"/>
        <v>-12000</v>
      </c>
      <c r="P36" s="747">
        <f t="shared" si="11"/>
        <v>-1.2E-2</v>
      </c>
      <c r="Q36" s="331"/>
    </row>
    <row r="37" spans="1:17" ht="15.95" customHeight="1">
      <c r="A37" s="198">
        <v>22</v>
      </c>
      <c r="B37" s="249" t="s">
        <v>27</v>
      </c>
      <c r="C37" s="243">
        <v>4864880</v>
      </c>
      <c r="D37" s="252" t="s">
        <v>12</v>
      </c>
      <c r="E37" s="238" t="s">
        <v>300</v>
      </c>
      <c r="F37" s="243">
        <v>500</v>
      </c>
      <c r="G37" s="246">
        <v>1938</v>
      </c>
      <c r="H37" s="247">
        <v>1934</v>
      </c>
      <c r="I37" s="247">
        <f t="shared" si="6"/>
        <v>4</v>
      </c>
      <c r="J37" s="247">
        <f t="shared" si="7"/>
        <v>2000</v>
      </c>
      <c r="K37" s="747">
        <f t="shared" si="8"/>
        <v>2E-3</v>
      </c>
      <c r="L37" s="246">
        <v>19409</v>
      </c>
      <c r="M37" s="247">
        <v>19221</v>
      </c>
      <c r="N37" s="247">
        <f t="shared" si="9"/>
        <v>188</v>
      </c>
      <c r="O37" s="247">
        <f t="shared" si="10"/>
        <v>94000</v>
      </c>
      <c r="P37" s="747">
        <f t="shared" si="11"/>
        <v>9.4E-2</v>
      </c>
      <c r="Q37" s="331"/>
    </row>
    <row r="38" spans="1:17" ht="15.95" customHeight="1">
      <c r="A38" s="198">
        <v>23</v>
      </c>
      <c r="B38" s="249" t="s">
        <v>28</v>
      </c>
      <c r="C38" s="243">
        <v>4864860</v>
      </c>
      <c r="D38" s="252" t="s">
        <v>12</v>
      </c>
      <c r="E38" s="238" t="s">
        <v>300</v>
      </c>
      <c r="F38" s="243">
        <v>500</v>
      </c>
      <c r="G38" s="246">
        <v>11429</v>
      </c>
      <c r="H38" s="247">
        <v>11421</v>
      </c>
      <c r="I38" s="247">
        <f>G38-H38</f>
        <v>8</v>
      </c>
      <c r="J38" s="247">
        <f>$F38*I38</f>
        <v>4000</v>
      </c>
      <c r="K38" s="747">
        <f>J38/1000000</f>
        <v>4.0000000000000001E-3</v>
      </c>
      <c r="L38" s="246">
        <v>33699</v>
      </c>
      <c r="M38" s="247">
        <v>33496</v>
      </c>
      <c r="N38" s="247">
        <f>L38-M38</f>
        <v>203</v>
      </c>
      <c r="O38" s="247">
        <f>$F38*N38</f>
        <v>101500</v>
      </c>
      <c r="P38" s="747">
        <f>O38/1000000</f>
        <v>0.10150000000000001</v>
      </c>
      <c r="Q38" s="331"/>
    </row>
    <row r="39" spans="1:17" ht="15.95" customHeight="1">
      <c r="A39" s="198">
        <v>24</v>
      </c>
      <c r="B39" s="249" t="s">
        <v>29</v>
      </c>
      <c r="C39" s="243">
        <v>4902486</v>
      </c>
      <c r="D39" s="252" t="s">
        <v>12</v>
      </c>
      <c r="E39" s="238" t="s">
        <v>300</v>
      </c>
      <c r="F39" s="243">
        <v>150</v>
      </c>
      <c r="G39" s="246">
        <v>995849</v>
      </c>
      <c r="H39" s="247">
        <v>995849</v>
      </c>
      <c r="I39" s="247">
        <f t="shared" si="6"/>
        <v>0</v>
      </c>
      <c r="J39" s="247">
        <f t="shared" si="7"/>
        <v>0</v>
      </c>
      <c r="K39" s="747">
        <f t="shared" si="8"/>
        <v>0</v>
      </c>
      <c r="L39" s="246">
        <v>0</v>
      </c>
      <c r="M39" s="247">
        <v>330</v>
      </c>
      <c r="N39" s="247">
        <f t="shared" si="9"/>
        <v>-330</v>
      </c>
      <c r="O39" s="247">
        <f t="shared" si="10"/>
        <v>-49500</v>
      </c>
      <c r="P39" s="747">
        <f t="shared" si="11"/>
        <v>-4.9500000000000002E-2</v>
      </c>
      <c r="Q39" s="339"/>
    </row>
    <row r="40" spans="1:17" ht="15.95" customHeight="1">
      <c r="A40" s="198"/>
      <c r="B40" s="249"/>
      <c r="C40" s="243"/>
      <c r="D40" s="252"/>
      <c r="E40" s="238"/>
      <c r="F40" s="243">
        <v>150</v>
      </c>
      <c r="G40" s="246"/>
      <c r="H40" s="247"/>
      <c r="I40" s="247"/>
      <c r="J40" s="247"/>
      <c r="K40" s="747"/>
      <c r="L40" s="246">
        <v>998541</v>
      </c>
      <c r="M40" s="247">
        <v>999999</v>
      </c>
      <c r="N40" s="247">
        <f t="shared" si="9"/>
        <v>-1458</v>
      </c>
      <c r="O40" s="247">
        <f>$F40*N40</f>
        <v>-218700</v>
      </c>
      <c r="P40" s="747">
        <f>O40/1000000</f>
        <v>-0.21870000000000001</v>
      </c>
      <c r="Q40" s="339"/>
    </row>
    <row r="41" spans="1:17" ht="15.75" customHeight="1">
      <c r="A41" s="198">
        <v>25</v>
      </c>
      <c r="B41" s="249" t="s">
        <v>324</v>
      </c>
      <c r="C41" s="243">
        <v>4865117</v>
      </c>
      <c r="D41" s="252" t="s">
        <v>12</v>
      </c>
      <c r="E41" s="238" t="s">
        <v>300</v>
      </c>
      <c r="F41" s="605">
        <v>1333.3330000000001</v>
      </c>
      <c r="G41" s="246">
        <v>999977</v>
      </c>
      <c r="H41" s="247">
        <v>999977</v>
      </c>
      <c r="I41" s="247">
        <f t="shared" si="6"/>
        <v>0</v>
      </c>
      <c r="J41" s="247">
        <f t="shared" si="7"/>
        <v>0</v>
      </c>
      <c r="K41" s="747">
        <f t="shared" si="8"/>
        <v>0</v>
      </c>
      <c r="L41" s="246">
        <v>988855</v>
      </c>
      <c r="M41" s="247">
        <v>988744</v>
      </c>
      <c r="N41" s="247">
        <f t="shared" si="9"/>
        <v>111</v>
      </c>
      <c r="O41" s="247">
        <f t="shared" si="10"/>
        <v>147999.96300000002</v>
      </c>
      <c r="P41" s="747">
        <f t="shared" si="11"/>
        <v>0.14799996300000001</v>
      </c>
      <c r="Q41" s="500"/>
    </row>
    <row r="42" spans="1:17" ht="15.75" customHeight="1">
      <c r="A42" s="198">
        <v>26</v>
      </c>
      <c r="B42" s="249" t="s">
        <v>364</v>
      </c>
      <c r="C42" s="243">
        <v>4864846</v>
      </c>
      <c r="D42" s="252" t="s">
        <v>12</v>
      </c>
      <c r="E42" s="238" t="s">
        <v>300</v>
      </c>
      <c r="F42" s="243">
        <v>1000</v>
      </c>
      <c r="G42" s="246">
        <v>999682</v>
      </c>
      <c r="H42" s="247">
        <v>999682</v>
      </c>
      <c r="I42" s="247">
        <f t="shared" si="6"/>
        <v>0</v>
      </c>
      <c r="J42" s="247">
        <f t="shared" si="7"/>
        <v>0</v>
      </c>
      <c r="K42" s="747">
        <f t="shared" si="8"/>
        <v>0</v>
      </c>
      <c r="L42" s="246">
        <v>998829</v>
      </c>
      <c r="M42" s="247">
        <v>999104</v>
      </c>
      <c r="N42" s="247">
        <f t="shared" si="9"/>
        <v>-275</v>
      </c>
      <c r="O42" s="247">
        <f t="shared" si="10"/>
        <v>-275000</v>
      </c>
      <c r="P42" s="747">
        <f t="shared" si="11"/>
        <v>-0.27500000000000002</v>
      </c>
      <c r="Q42" s="338"/>
    </row>
    <row r="43" spans="1:17" ht="15.95" customHeight="1">
      <c r="A43" s="198"/>
      <c r="B43" s="251" t="s">
        <v>30</v>
      </c>
      <c r="C43" s="243"/>
      <c r="D43" s="252"/>
      <c r="E43" s="238"/>
      <c r="F43" s="243"/>
      <c r="G43" s="246"/>
      <c r="H43" s="247"/>
      <c r="I43" s="247"/>
      <c r="J43" s="247"/>
      <c r="K43" s="747"/>
      <c r="L43" s="246"/>
      <c r="M43" s="247"/>
      <c r="N43" s="247"/>
      <c r="O43" s="247"/>
      <c r="P43" s="747"/>
      <c r="Q43" s="331"/>
    </row>
    <row r="44" spans="1:17" ht="13.5" customHeight="1">
      <c r="A44" s="198">
        <v>27</v>
      </c>
      <c r="B44" s="249" t="s">
        <v>498</v>
      </c>
      <c r="C44" s="243">
        <v>5128479</v>
      </c>
      <c r="D44" s="252" t="s">
        <v>12</v>
      </c>
      <c r="E44" s="238" t="s">
        <v>300</v>
      </c>
      <c r="F44" s="243">
        <v>1000</v>
      </c>
      <c r="G44" s="246">
        <v>992727</v>
      </c>
      <c r="H44" s="247">
        <v>993317</v>
      </c>
      <c r="I44" s="247">
        <f>G44-H44</f>
        <v>-590</v>
      </c>
      <c r="J44" s="247">
        <f>$F44*I44</f>
        <v>-590000</v>
      </c>
      <c r="K44" s="747">
        <f>J44/1000000</f>
        <v>-0.59</v>
      </c>
      <c r="L44" s="246">
        <v>999946</v>
      </c>
      <c r="M44" s="247">
        <v>999946</v>
      </c>
      <c r="N44" s="247">
        <f>L44-M44</f>
        <v>0</v>
      </c>
      <c r="O44" s="247">
        <f>$F44*N44</f>
        <v>0</v>
      </c>
      <c r="P44" s="747">
        <f>O44/1000000</f>
        <v>0</v>
      </c>
      <c r="Q44" s="338"/>
    </row>
    <row r="45" spans="1:17" ht="13.5" customHeight="1">
      <c r="A45" s="198">
        <v>28</v>
      </c>
      <c r="B45" s="249" t="s">
        <v>499</v>
      </c>
      <c r="C45" s="243">
        <v>4902482</v>
      </c>
      <c r="D45" s="252" t="s">
        <v>12</v>
      </c>
      <c r="E45" s="238" t="s">
        <v>300</v>
      </c>
      <c r="F45" s="243">
        <v>500</v>
      </c>
      <c r="G45" s="246">
        <v>868888</v>
      </c>
      <c r="H45" s="247">
        <v>870384</v>
      </c>
      <c r="I45" s="247">
        <f>G45-H45</f>
        <v>-1496</v>
      </c>
      <c r="J45" s="247">
        <f>$F45*I45</f>
        <v>-748000</v>
      </c>
      <c r="K45" s="747">
        <f>J45/1000000</f>
        <v>-0.748</v>
      </c>
      <c r="L45" s="246">
        <v>998934</v>
      </c>
      <c r="M45" s="247">
        <v>998934</v>
      </c>
      <c r="N45" s="247">
        <f>L45-M45</f>
        <v>0</v>
      </c>
      <c r="O45" s="247">
        <f>$F45*N45</f>
        <v>0</v>
      </c>
      <c r="P45" s="747">
        <f>O45/1000000</f>
        <v>0</v>
      </c>
      <c r="Q45" s="338"/>
    </row>
    <row r="46" spans="1:17" ht="13.5" customHeight="1">
      <c r="A46" s="198">
        <v>29</v>
      </c>
      <c r="B46" s="249" t="s">
        <v>31</v>
      </c>
      <c r="C46" s="243">
        <v>4864861</v>
      </c>
      <c r="D46" s="252" t="s">
        <v>12</v>
      </c>
      <c r="E46" s="238" t="s">
        <v>300</v>
      </c>
      <c r="F46" s="243">
        <v>1000</v>
      </c>
      <c r="G46" s="246">
        <v>67</v>
      </c>
      <c r="H46" s="247">
        <v>0</v>
      </c>
      <c r="I46" s="199">
        <f>G46-H46</f>
        <v>67</v>
      </c>
      <c r="J46" s="199">
        <f>$F46*I46</f>
        <v>67000</v>
      </c>
      <c r="K46" s="748">
        <f>J46/1000000</f>
        <v>6.7000000000000004E-2</v>
      </c>
      <c r="L46" s="246">
        <v>0</v>
      </c>
      <c r="M46" s="247">
        <v>0</v>
      </c>
      <c r="N46" s="199">
        <f>L46-M46</f>
        <v>0</v>
      </c>
      <c r="O46" s="199">
        <f>$F46*N46</f>
        <v>0</v>
      </c>
      <c r="P46" s="748">
        <f>O46/1000000</f>
        <v>0</v>
      </c>
      <c r="Q46" s="352" t="s">
        <v>539</v>
      </c>
    </row>
    <row r="47" spans="1:17" ht="13.5" customHeight="1">
      <c r="A47" s="198"/>
      <c r="B47" s="249"/>
      <c r="C47" s="243"/>
      <c r="D47" s="252"/>
      <c r="E47" s="238"/>
      <c r="F47" s="243"/>
      <c r="G47" s="246"/>
      <c r="H47" s="247"/>
      <c r="I47" s="199"/>
      <c r="J47" s="199"/>
      <c r="K47" s="748">
        <v>2.7408999999999999E-2</v>
      </c>
      <c r="L47" s="246"/>
      <c r="M47" s="247"/>
      <c r="N47" s="199"/>
      <c r="O47" s="199"/>
      <c r="P47" s="748"/>
      <c r="Q47" s="352" t="s">
        <v>535</v>
      </c>
    </row>
    <row r="48" spans="1:17" ht="13.5" customHeight="1">
      <c r="A48" s="198">
        <v>30</v>
      </c>
      <c r="B48" s="249" t="s">
        <v>32</v>
      </c>
      <c r="C48" s="243">
        <v>4865184</v>
      </c>
      <c r="D48" s="252" t="s">
        <v>12</v>
      </c>
      <c r="E48" s="238" t="s">
        <v>300</v>
      </c>
      <c r="F48" s="243">
        <v>2000</v>
      </c>
      <c r="G48" s="246">
        <v>36</v>
      </c>
      <c r="H48" s="247">
        <v>7</v>
      </c>
      <c r="I48" s="247">
        <f>G48-H48</f>
        <v>29</v>
      </c>
      <c r="J48" s="247">
        <f>$F48*I48</f>
        <v>58000</v>
      </c>
      <c r="K48" s="747">
        <f>J48/1000000</f>
        <v>5.8000000000000003E-2</v>
      </c>
      <c r="L48" s="246">
        <v>110</v>
      </c>
      <c r="M48" s="247">
        <v>108</v>
      </c>
      <c r="N48" s="247">
        <f>L48-M48</f>
        <v>2</v>
      </c>
      <c r="O48" s="247">
        <f>$F48*N48</f>
        <v>4000</v>
      </c>
      <c r="P48" s="747">
        <f>O48/1000000</f>
        <v>4.0000000000000001E-3</v>
      </c>
      <c r="Q48" s="331"/>
    </row>
    <row r="49" spans="1:17" ht="13.5" customHeight="1">
      <c r="A49" s="198"/>
      <c r="B49" s="250" t="s">
        <v>33</v>
      </c>
      <c r="C49" s="243"/>
      <c r="D49" s="253"/>
      <c r="E49" s="238"/>
      <c r="F49" s="243"/>
      <c r="G49" s="246"/>
      <c r="H49" s="247"/>
      <c r="I49" s="247"/>
      <c r="J49" s="247"/>
      <c r="K49" s="747"/>
      <c r="L49" s="246"/>
      <c r="M49" s="247"/>
      <c r="N49" s="247"/>
      <c r="O49" s="247"/>
      <c r="P49" s="747"/>
      <c r="Q49" s="331"/>
    </row>
    <row r="50" spans="1:17" ht="13.5" customHeight="1">
      <c r="A50" s="198">
        <v>31</v>
      </c>
      <c r="B50" s="249" t="s">
        <v>34</v>
      </c>
      <c r="C50" s="243">
        <v>4865041</v>
      </c>
      <c r="D50" s="252" t="s">
        <v>12</v>
      </c>
      <c r="E50" s="238" t="s">
        <v>300</v>
      </c>
      <c r="F50" s="243">
        <v>-1000</v>
      </c>
      <c r="G50" s="246">
        <v>61939</v>
      </c>
      <c r="H50" s="247">
        <v>61939</v>
      </c>
      <c r="I50" s="247">
        <f>G50-H50</f>
        <v>0</v>
      </c>
      <c r="J50" s="247">
        <f>$F50*I50</f>
        <v>0</v>
      </c>
      <c r="K50" s="747">
        <f>J50/1000000</f>
        <v>0</v>
      </c>
      <c r="L50" s="246">
        <v>995900</v>
      </c>
      <c r="M50" s="247">
        <v>995846</v>
      </c>
      <c r="N50" s="247">
        <f>L50-M50</f>
        <v>54</v>
      </c>
      <c r="O50" s="247">
        <f>$F50*N50</f>
        <v>-54000</v>
      </c>
      <c r="P50" s="747">
        <f>O50/1000000</f>
        <v>-5.3999999999999999E-2</v>
      </c>
      <c r="Q50" s="331"/>
    </row>
    <row r="51" spans="1:17" ht="13.5" customHeight="1">
      <c r="A51" s="198">
        <v>32</v>
      </c>
      <c r="B51" s="249" t="s">
        <v>15</v>
      </c>
      <c r="C51" s="243">
        <v>4902499</v>
      </c>
      <c r="D51" s="252" t="s">
        <v>12</v>
      </c>
      <c r="E51" s="238" t="s">
        <v>300</v>
      </c>
      <c r="F51" s="243">
        <v>-1000</v>
      </c>
      <c r="G51" s="246">
        <v>8294</v>
      </c>
      <c r="H51" s="247">
        <v>8292</v>
      </c>
      <c r="I51" s="247">
        <f>G51-H51</f>
        <v>2</v>
      </c>
      <c r="J51" s="247">
        <f>$F51*I51</f>
        <v>-2000</v>
      </c>
      <c r="K51" s="747">
        <f>J51/1000000</f>
        <v>-2E-3</v>
      </c>
      <c r="L51" s="246">
        <v>1191</v>
      </c>
      <c r="M51" s="247">
        <v>1103</v>
      </c>
      <c r="N51" s="247">
        <f>L51-M51</f>
        <v>88</v>
      </c>
      <c r="O51" s="247">
        <f>$F51*N51</f>
        <v>-88000</v>
      </c>
      <c r="P51" s="747">
        <f>O51/1000000</f>
        <v>-8.7999999999999995E-2</v>
      </c>
      <c r="Q51" s="328"/>
    </row>
    <row r="52" spans="1:17" ht="13.5" customHeight="1">
      <c r="A52" s="198">
        <v>33</v>
      </c>
      <c r="B52" s="249" t="s">
        <v>16</v>
      </c>
      <c r="C52" s="243">
        <v>4864788</v>
      </c>
      <c r="D52" s="252" t="s">
        <v>12</v>
      </c>
      <c r="E52" s="238" t="s">
        <v>300</v>
      </c>
      <c r="F52" s="243">
        <v>-2000</v>
      </c>
      <c r="G52" s="246">
        <v>48253</v>
      </c>
      <c r="H52" s="247">
        <v>48012</v>
      </c>
      <c r="I52" s="247">
        <f>G52-H52</f>
        <v>241</v>
      </c>
      <c r="J52" s="247">
        <f>$F52*I52</f>
        <v>-482000</v>
      </c>
      <c r="K52" s="747">
        <f>J52/1000000</f>
        <v>-0.48199999999999998</v>
      </c>
      <c r="L52" s="246">
        <v>509</v>
      </c>
      <c r="M52" s="247">
        <v>492</v>
      </c>
      <c r="N52" s="247">
        <f>L52-M52</f>
        <v>17</v>
      </c>
      <c r="O52" s="247">
        <f>$F52*N52</f>
        <v>-34000</v>
      </c>
      <c r="P52" s="747">
        <f>O52/1000000</f>
        <v>-3.4000000000000002E-2</v>
      </c>
      <c r="Q52" s="328"/>
    </row>
    <row r="53" spans="1:17" ht="14.25" customHeight="1">
      <c r="A53" s="198"/>
      <c r="B53" s="250" t="s">
        <v>35</v>
      </c>
      <c r="C53" s="243"/>
      <c r="D53" s="253"/>
      <c r="E53" s="238"/>
      <c r="F53" s="243"/>
      <c r="G53" s="246"/>
      <c r="H53" s="247"/>
      <c r="I53" s="247"/>
      <c r="J53" s="247"/>
      <c r="K53" s="747"/>
      <c r="L53" s="246"/>
      <c r="M53" s="247"/>
      <c r="N53" s="247"/>
      <c r="O53" s="247"/>
      <c r="P53" s="747"/>
      <c r="Q53" s="331"/>
    </row>
    <row r="54" spans="1:17" ht="15.95" customHeight="1">
      <c r="A54" s="198">
        <v>34</v>
      </c>
      <c r="B54" s="249" t="s">
        <v>36</v>
      </c>
      <c r="C54" s="243">
        <v>4864847</v>
      </c>
      <c r="D54" s="252" t="s">
        <v>12</v>
      </c>
      <c r="E54" s="238" t="s">
        <v>300</v>
      </c>
      <c r="F54" s="243">
        <v>-2500</v>
      </c>
      <c r="G54" s="246">
        <v>2570</v>
      </c>
      <c r="H54" s="247">
        <v>2521</v>
      </c>
      <c r="I54" s="247">
        <f>G54-H54</f>
        <v>49</v>
      </c>
      <c r="J54" s="247">
        <f>$F54*I54</f>
        <v>-122500</v>
      </c>
      <c r="K54" s="747">
        <f>J54/1000000</f>
        <v>-0.1225</v>
      </c>
      <c r="L54" s="246">
        <v>518</v>
      </c>
      <c r="M54" s="247">
        <v>500</v>
      </c>
      <c r="N54" s="247">
        <f>L54-M54</f>
        <v>18</v>
      </c>
      <c r="O54" s="247">
        <f>$F54*N54</f>
        <v>-45000</v>
      </c>
      <c r="P54" s="748">
        <f>O54/1000000</f>
        <v>-4.4999999999999998E-2</v>
      </c>
      <c r="Q54" s="339"/>
    </row>
    <row r="55" spans="1:17" ht="15.75" customHeight="1">
      <c r="A55" s="198"/>
      <c r="B55" s="250" t="s">
        <v>332</v>
      </c>
      <c r="C55" s="243"/>
      <c r="D55" s="252"/>
      <c r="E55" s="238"/>
      <c r="F55" s="243"/>
      <c r="G55" s="246"/>
      <c r="H55" s="247"/>
      <c r="I55" s="247"/>
      <c r="J55" s="247"/>
      <c r="K55" s="747"/>
      <c r="L55" s="246"/>
      <c r="M55" s="247"/>
      <c r="N55" s="247"/>
      <c r="O55" s="247"/>
      <c r="P55" s="747"/>
      <c r="Q55" s="331"/>
    </row>
    <row r="56" spans="1:17" ht="15.95" customHeight="1">
      <c r="A56" s="198">
        <v>35</v>
      </c>
      <c r="B56" s="249" t="s">
        <v>380</v>
      </c>
      <c r="C56" s="243">
        <v>4864892</v>
      </c>
      <c r="D56" s="252" t="s">
        <v>12</v>
      </c>
      <c r="E56" s="238" t="s">
        <v>300</v>
      </c>
      <c r="F56" s="243">
        <v>-4000</v>
      </c>
      <c r="G56" s="246">
        <v>20553</v>
      </c>
      <c r="H56" s="247">
        <v>20492</v>
      </c>
      <c r="I56" s="247">
        <f>G56-H56</f>
        <v>61</v>
      </c>
      <c r="J56" s="247">
        <f>$F56*I56</f>
        <v>-244000</v>
      </c>
      <c r="K56" s="747">
        <f>J56/1000000</f>
        <v>-0.24399999999999999</v>
      </c>
      <c r="L56" s="246">
        <v>2918</v>
      </c>
      <c r="M56" s="247">
        <v>2702</v>
      </c>
      <c r="N56" s="247">
        <f>L56-M56</f>
        <v>216</v>
      </c>
      <c r="O56" s="247">
        <f>$F56*N56</f>
        <v>-864000</v>
      </c>
      <c r="P56" s="747">
        <f>O56/1000000</f>
        <v>-0.86399999999999999</v>
      </c>
      <c r="Q56" s="331"/>
    </row>
    <row r="57" spans="1:17" ht="18.75" customHeight="1">
      <c r="A57" s="198">
        <v>36</v>
      </c>
      <c r="B57" s="249" t="s">
        <v>339</v>
      </c>
      <c r="C57" s="243">
        <v>4864992</v>
      </c>
      <c r="D57" s="252" t="s">
        <v>12</v>
      </c>
      <c r="E57" s="238" t="s">
        <v>300</v>
      </c>
      <c r="F57" s="243">
        <v>-1000</v>
      </c>
      <c r="G57" s="246">
        <v>182927</v>
      </c>
      <c r="H57" s="247">
        <v>182825</v>
      </c>
      <c r="I57" s="247">
        <f>G57-H57</f>
        <v>102</v>
      </c>
      <c r="J57" s="247">
        <f>$F57*I57</f>
        <v>-102000</v>
      </c>
      <c r="K57" s="747">
        <f>J57/1000000</f>
        <v>-0.10199999999999999</v>
      </c>
      <c r="L57" s="246">
        <v>3238</v>
      </c>
      <c r="M57" s="247">
        <v>2927</v>
      </c>
      <c r="N57" s="247">
        <f>L57-M57</f>
        <v>311</v>
      </c>
      <c r="O57" s="247">
        <f>$F57*N57</f>
        <v>-311000</v>
      </c>
      <c r="P57" s="747">
        <f>O57/1000000</f>
        <v>-0.311</v>
      </c>
      <c r="Q57" s="543"/>
    </row>
    <row r="58" spans="1:17" ht="15.95" customHeight="1">
      <c r="A58" s="198">
        <v>37</v>
      </c>
      <c r="B58" s="249" t="s">
        <v>333</v>
      </c>
      <c r="C58" s="243">
        <v>4864827</v>
      </c>
      <c r="D58" s="252" t="s">
        <v>12</v>
      </c>
      <c r="E58" s="238" t="s">
        <v>300</v>
      </c>
      <c r="F58" s="243">
        <v>-333.33</v>
      </c>
      <c r="G58" s="246">
        <v>441400</v>
      </c>
      <c r="H58" s="247">
        <v>440473</v>
      </c>
      <c r="I58" s="247">
        <f>G58-H58</f>
        <v>927</v>
      </c>
      <c r="J58" s="247">
        <f>$F58*I58</f>
        <v>-308996.90999999997</v>
      </c>
      <c r="K58" s="747">
        <f>J58/1000000</f>
        <v>-0.30899690999999996</v>
      </c>
      <c r="L58" s="246">
        <v>13749</v>
      </c>
      <c r="M58" s="247">
        <v>13066</v>
      </c>
      <c r="N58" s="247">
        <f>L58-M58</f>
        <v>683</v>
      </c>
      <c r="O58" s="247">
        <f>$F58*N58</f>
        <v>-227664.38999999998</v>
      </c>
      <c r="P58" s="747">
        <f>O58/1000000</f>
        <v>-0.22766438999999999</v>
      </c>
      <c r="Q58" s="543"/>
    </row>
    <row r="59" spans="1:17" ht="30" customHeight="1">
      <c r="A59" s="198">
        <v>38</v>
      </c>
      <c r="B59" s="249" t="s">
        <v>439</v>
      </c>
      <c r="C59" s="243">
        <v>4902508</v>
      </c>
      <c r="D59" s="252" t="s">
        <v>12</v>
      </c>
      <c r="E59" s="238" t="s">
        <v>300</v>
      </c>
      <c r="F59" s="243">
        <v>-6666.6670000000004</v>
      </c>
      <c r="G59" s="246">
        <v>109</v>
      </c>
      <c r="H59" s="247">
        <v>35</v>
      </c>
      <c r="I59" s="247">
        <f>G59-H59</f>
        <v>74</v>
      </c>
      <c r="J59" s="247">
        <f>$F59*I59</f>
        <v>-493333.35800000001</v>
      </c>
      <c r="K59" s="747">
        <f>J59/1000000</f>
        <v>-0.493333358</v>
      </c>
      <c r="L59" s="246">
        <v>76</v>
      </c>
      <c r="M59" s="247">
        <v>55</v>
      </c>
      <c r="N59" s="247">
        <f>L59-M59</f>
        <v>21</v>
      </c>
      <c r="O59" s="247">
        <f>$F59*N59</f>
        <v>-140000.00700000001</v>
      </c>
      <c r="P59" s="747">
        <f>O59/1000000</f>
        <v>-0.14000000700000001</v>
      </c>
      <c r="Q59" s="923"/>
    </row>
    <row r="60" spans="1:17" ht="12" customHeight="1">
      <c r="A60" s="198"/>
      <c r="B60" s="251" t="s">
        <v>353</v>
      </c>
      <c r="C60" s="243"/>
      <c r="D60" s="252"/>
      <c r="E60" s="238"/>
      <c r="F60" s="243"/>
      <c r="G60" s="246"/>
      <c r="H60" s="247"/>
      <c r="I60" s="247"/>
      <c r="J60" s="247"/>
      <c r="K60" s="747"/>
      <c r="L60" s="246"/>
      <c r="M60" s="247"/>
      <c r="N60" s="247"/>
      <c r="O60" s="247"/>
      <c r="P60" s="747"/>
      <c r="Q60" s="332"/>
    </row>
    <row r="61" spans="1:17" ht="15.95" customHeight="1">
      <c r="A61" s="198">
        <v>38</v>
      </c>
      <c r="B61" s="249" t="s">
        <v>14</v>
      </c>
      <c r="C61" s="243">
        <v>4864957</v>
      </c>
      <c r="D61" s="252" t="s">
        <v>12</v>
      </c>
      <c r="E61" s="238" t="s">
        <v>300</v>
      </c>
      <c r="F61" s="243">
        <v>-2500</v>
      </c>
      <c r="G61" s="246">
        <v>8004</v>
      </c>
      <c r="H61" s="247">
        <v>7733</v>
      </c>
      <c r="I61" s="247">
        <f>G61-H61</f>
        <v>271</v>
      </c>
      <c r="J61" s="247">
        <f>$F61*I61</f>
        <v>-677500</v>
      </c>
      <c r="K61" s="747">
        <f>J61/1000000</f>
        <v>-0.67749999999999999</v>
      </c>
      <c r="L61" s="246">
        <v>1789</v>
      </c>
      <c r="M61" s="247">
        <v>1716</v>
      </c>
      <c r="N61" s="247">
        <f>L61-M61</f>
        <v>73</v>
      </c>
      <c r="O61" s="247">
        <f>$F61*N61</f>
        <v>-182500</v>
      </c>
      <c r="P61" s="747">
        <f>O61/1000000</f>
        <v>-0.1825</v>
      </c>
      <c r="Q61" s="352"/>
    </row>
    <row r="62" spans="1:17" ht="18.75" customHeight="1">
      <c r="A62" s="198">
        <v>39</v>
      </c>
      <c r="B62" s="249" t="s">
        <v>15</v>
      </c>
      <c r="C62" s="243">
        <v>5128468</v>
      </c>
      <c r="D62" s="252" t="s">
        <v>12</v>
      </c>
      <c r="E62" s="238" t="s">
        <v>300</v>
      </c>
      <c r="F62" s="243">
        <v>-1000</v>
      </c>
      <c r="G62" s="246">
        <v>173899</v>
      </c>
      <c r="H62" s="247">
        <v>173141</v>
      </c>
      <c r="I62" s="247">
        <f>G62-H62</f>
        <v>758</v>
      </c>
      <c r="J62" s="247">
        <f>$F62*I62</f>
        <v>-758000</v>
      </c>
      <c r="K62" s="747">
        <f>J62/1000000</f>
        <v>-0.75800000000000001</v>
      </c>
      <c r="L62" s="246">
        <v>6718</v>
      </c>
      <c r="M62" s="247">
        <v>6561</v>
      </c>
      <c r="N62" s="247">
        <f>L62-M62</f>
        <v>157</v>
      </c>
      <c r="O62" s="247">
        <f>$F62*N62</f>
        <v>-157000</v>
      </c>
      <c r="P62" s="747">
        <f>O62/1000000</f>
        <v>-0.157</v>
      </c>
      <c r="Q62" s="335"/>
    </row>
    <row r="63" spans="1:17" ht="18.75" customHeight="1">
      <c r="A63" s="198"/>
      <c r="B63" s="251" t="s">
        <v>435</v>
      </c>
      <c r="C63" s="243"/>
      <c r="D63" s="252"/>
      <c r="E63" s="238"/>
      <c r="F63" s="243"/>
      <c r="G63" s="246"/>
      <c r="H63" s="247"/>
      <c r="I63" s="247"/>
      <c r="J63" s="247"/>
      <c r="K63" s="747"/>
      <c r="L63" s="246"/>
      <c r="M63" s="247"/>
      <c r="N63" s="247"/>
      <c r="O63" s="247"/>
      <c r="P63" s="747"/>
      <c r="Q63" s="335"/>
    </row>
    <row r="64" spans="1:17" ht="18.75" customHeight="1">
      <c r="A64" s="198">
        <v>40</v>
      </c>
      <c r="B64" s="249" t="s">
        <v>14</v>
      </c>
      <c r="C64" s="243" t="s">
        <v>436</v>
      </c>
      <c r="D64" s="252" t="s">
        <v>438</v>
      </c>
      <c r="E64" s="238" t="s">
        <v>300</v>
      </c>
      <c r="F64" s="243">
        <v>-1</v>
      </c>
      <c r="G64" s="246">
        <v>24564000</v>
      </c>
      <c r="H64" s="247">
        <v>23871000</v>
      </c>
      <c r="I64" s="247">
        <f>G64-H64</f>
        <v>693000</v>
      </c>
      <c r="J64" s="247">
        <f>$F64*I64</f>
        <v>-693000</v>
      </c>
      <c r="K64" s="747">
        <f>J64/1000000</f>
        <v>-0.69299999999999995</v>
      </c>
      <c r="L64" s="246">
        <v>6798000</v>
      </c>
      <c r="M64" s="247">
        <v>6798000</v>
      </c>
      <c r="N64" s="247">
        <f>L64-M64</f>
        <v>0</v>
      </c>
      <c r="O64" s="247">
        <f>$F64*N64</f>
        <v>0</v>
      </c>
      <c r="P64" s="747">
        <f>O64/1000000</f>
        <v>0</v>
      </c>
      <c r="Q64" s="328"/>
    </row>
    <row r="65" spans="1:60" ht="18.75" customHeight="1">
      <c r="A65" s="198">
        <v>41</v>
      </c>
      <c r="B65" s="249" t="s">
        <v>15</v>
      </c>
      <c r="C65" s="243" t="s">
        <v>437</v>
      </c>
      <c r="D65" s="252" t="s">
        <v>438</v>
      </c>
      <c r="E65" s="238" t="s">
        <v>300</v>
      </c>
      <c r="F65" s="243">
        <v>-1</v>
      </c>
      <c r="G65" s="246">
        <v>70148000</v>
      </c>
      <c r="H65" s="247">
        <v>68327000</v>
      </c>
      <c r="I65" s="247">
        <f>G65-H65</f>
        <v>1821000</v>
      </c>
      <c r="J65" s="247">
        <f>$F65*I65</f>
        <v>-1821000</v>
      </c>
      <c r="K65" s="747">
        <f>J65/1000000</f>
        <v>-1.821</v>
      </c>
      <c r="L65" s="246">
        <v>4870000</v>
      </c>
      <c r="M65" s="247">
        <v>4868000</v>
      </c>
      <c r="N65" s="247">
        <f>L65-M65</f>
        <v>2000</v>
      </c>
      <c r="O65" s="247">
        <f>$F65*N65</f>
        <v>-2000</v>
      </c>
      <c r="P65" s="747">
        <f>O65/1000000</f>
        <v>-2E-3</v>
      </c>
      <c r="Q65" s="328"/>
    </row>
    <row r="66" spans="1:60" ht="15" customHeight="1">
      <c r="A66" s="198"/>
      <c r="B66" s="251" t="s">
        <v>357</v>
      </c>
      <c r="C66" s="243"/>
      <c r="D66" s="252"/>
      <c r="E66" s="238"/>
      <c r="F66" s="243"/>
      <c r="G66" s="246"/>
      <c r="H66" s="247"/>
      <c r="I66" s="247"/>
      <c r="J66" s="247"/>
      <c r="K66" s="747"/>
      <c r="L66" s="246"/>
      <c r="M66" s="247"/>
      <c r="N66" s="247"/>
      <c r="O66" s="247"/>
      <c r="P66" s="747"/>
      <c r="Q66" s="335"/>
    </row>
    <row r="67" spans="1:60" ht="15.75" customHeight="1">
      <c r="A67" s="198">
        <v>42</v>
      </c>
      <c r="B67" s="249" t="s">
        <v>14</v>
      </c>
      <c r="C67" s="243">
        <v>4864903</v>
      </c>
      <c r="D67" s="252" t="s">
        <v>12</v>
      </c>
      <c r="E67" s="238" t="s">
        <v>300</v>
      </c>
      <c r="F67" s="243">
        <v>-1000</v>
      </c>
      <c r="G67" s="246">
        <v>55184</v>
      </c>
      <c r="H67" s="247">
        <v>55184</v>
      </c>
      <c r="I67" s="247">
        <f>G67-H67</f>
        <v>0</v>
      </c>
      <c r="J67" s="247">
        <f>$F67*I67</f>
        <v>0</v>
      </c>
      <c r="K67" s="747">
        <f>J67/1000000</f>
        <v>0</v>
      </c>
      <c r="L67" s="246">
        <v>793</v>
      </c>
      <c r="M67" s="247">
        <v>671</v>
      </c>
      <c r="N67" s="247">
        <f>L67-M67</f>
        <v>122</v>
      </c>
      <c r="O67" s="247">
        <f>$F67*N67</f>
        <v>-122000</v>
      </c>
      <c r="P67" s="747">
        <f>O67/1000000</f>
        <v>-0.122</v>
      </c>
      <c r="Q67" s="328"/>
    </row>
    <row r="68" spans="1:60" s="361" customFormat="1" ht="23.25" customHeight="1">
      <c r="A68" s="733">
        <v>43</v>
      </c>
      <c r="B68" s="734" t="s">
        <v>15</v>
      </c>
      <c r="C68" s="348">
        <v>4864946</v>
      </c>
      <c r="D68" s="735" t="s">
        <v>12</v>
      </c>
      <c r="E68" s="736" t="s">
        <v>300</v>
      </c>
      <c r="F68" s="348">
        <v>-1000</v>
      </c>
      <c r="G68" s="737">
        <v>62721</v>
      </c>
      <c r="H68" s="738">
        <v>62721</v>
      </c>
      <c r="I68" s="738">
        <f>G68-H68</f>
        <v>0</v>
      </c>
      <c r="J68" s="738">
        <f>$F68*I68</f>
        <v>0</v>
      </c>
      <c r="K68" s="749">
        <f>J68/1000000</f>
        <v>0</v>
      </c>
      <c r="L68" s="737">
        <v>4097</v>
      </c>
      <c r="M68" s="738">
        <v>3832</v>
      </c>
      <c r="N68" s="738">
        <f>L68-M68</f>
        <v>265</v>
      </c>
      <c r="O68" s="738">
        <f>$F68*N68</f>
        <v>-265000</v>
      </c>
      <c r="P68" s="749">
        <f>O68/1000000</f>
        <v>-0.26500000000000001</v>
      </c>
      <c r="Q68" s="739"/>
    </row>
    <row r="69" spans="1:60" ht="14.25" customHeight="1">
      <c r="A69" s="198"/>
      <c r="B69" s="251" t="s">
        <v>331</v>
      </c>
      <c r="C69" s="243"/>
      <c r="D69" s="252"/>
      <c r="E69" s="238"/>
      <c r="F69" s="243"/>
      <c r="G69" s="246"/>
      <c r="H69" s="247"/>
      <c r="I69" s="247"/>
      <c r="J69" s="247"/>
      <c r="K69" s="747"/>
      <c r="L69" s="246"/>
      <c r="M69" s="247"/>
      <c r="N69" s="247"/>
      <c r="O69" s="247"/>
      <c r="P69" s="747"/>
      <c r="Q69" s="331"/>
    </row>
    <row r="70" spans="1:60" ht="14.25" customHeight="1">
      <c r="A70" s="198"/>
      <c r="B70" s="251" t="s">
        <v>41</v>
      </c>
      <c r="C70" s="243"/>
      <c r="D70" s="252"/>
      <c r="E70" s="238"/>
      <c r="F70" s="243"/>
      <c r="G70" s="246"/>
      <c r="H70" s="247"/>
      <c r="I70" s="247"/>
      <c r="J70" s="247"/>
      <c r="K70" s="747"/>
      <c r="L70" s="246"/>
      <c r="M70" s="247"/>
      <c r="N70" s="247"/>
      <c r="O70" s="247"/>
      <c r="P70" s="747"/>
      <c r="Q70" s="331"/>
    </row>
    <row r="71" spans="1:60" s="357" customFormat="1" ht="15.75" thickBot="1">
      <c r="A71" s="436">
        <v>44</v>
      </c>
      <c r="B71" s="576" t="s">
        <v>42</v>
      </c>
      <c r="C71" s="535">
        <v>4864843</v>
      </c>
      <c r="D71" s="535" t="s">
        <v>12</v>
      </c>
      <c r="E71" s="535" t="s">
        <v>300</v>
      </c>
      <c r="F71" s="535">
        <v>1000</v>
      </c>
      <c r="G71" s="329">
        <v>991121</v>
      </c>
      <c r="H71" s="330">
        <v>991212</v>
      </c>
      <c r="I71" s="535">
        <f>G71-H71</f>
        <v>-91</v>
      </c>
      <c r="J71" s="535">
        <f>$F71*I71</f>
        <v>-91000</v>
      </c>
      <c r="K71" s="750">
        <f>J71/1000000</f>
        <v>-9.0999999999999998E-2</v>
      </c>
      <c r="L71" s="329">
        <v>23943</v>
      </c>
      <c r="M71" s="330">
        <v>24003</v>
      </c>
      <c r="N71" s="535">
        <f>L71-M71</f>
        <v>-60</v>
      </c>
      <c r="O71" s="535">
        <f>$F71*N71</f>
        <v>-60000</v>
      </c>
      <c r="P71" s="764">
        <f>O71/1000000</f>
        <v>-0.06</v>
      </c>
      <c r="Q71" s="398"/>
      <c r="R71" s="354"/>
      <c r="S71" s="354"/>
      <c r="T71" s="354"/>
      <c r="U71" s="354"/>
      <c r="V71" s="354"/>
      <c r="W71" s="354"/>
      <c r="X71" s="354"/>
      <c r="Y71" s="354"/>
      <c r="Z71" s="354"/>
      <c r="AA71" s="354"/>
      <c r="AB71" s="354"/>
      <c r="AC71" s="354"/>
      <c r="AD71" s="354"/>
      <c r="AE71" s="354"/>
      <c r="AF71" s="354"/>
      <c r="AG71" s="354"/>
      <c r="AH71" s="354"/>
      <c r="AI71" s="354"/>
      <c r="AJ71" s="354"/>
      <c r="AK71" s="354"/>
      <c r="AL71" s="354"/>
      <c r="AM71" s="354"/>
      <c r="AN71" s="354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354"/>
    </row>
    <row r="72" spans="1:60" s="542" customFormat="1" ht="16.5" hidden="1" thickTop="1" thickBot="1">
      <c r="A72" s="505"/>
      <c r="B72" s="540"/>
      <c r="C72" s="541"/>
      <c r="D72" s="545"/>
      <c r="F72" s="541"/>
      <c r="G72" s="247" t="e">
        <v>#N/A</v>
      </c>
      <c r="H72" s="247" t="e">
        <v>#N/A</v>
      </c>
      <c r="I72" s="541"/>
      <c r="J72" s="541"/>
      <c r="K72" s="751"/>
      <c r="L72" s="247" t="e">
        <v>#N/A</v>
      </c>
      <c r="M72" s="247" t="e">
        <v>#N/A</v>
      </c>
      <c r="N72" s="541"/>
      <c r="O72" s="541"/>
      <c r="P72" s="751"/>
      <c r="Q72" s="546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8"/>
      <c r="BF72" s="238"/>
      <c r="BG72" s="238"/>
      <c r="BH72" s="238"/>
    </row>
    <row r="73" spans="1:60" ht="21.75" customHeight="1" thickTop="1" thickBot="1">
      <c r="A73" s="199"/>
      <c r="B73" s="344" t="s">
        <v>268</v>
      </c>
      <c r="C73" s="29"/>
      <c r="D73" s="253"/>
      <c r="E73" s="238"/>
      <c r="F73" s="29"/>
      <c r="G73" s="330"/>
      <c r="H73" s="330"/>
      <c r="I73" s="247"/>
      <c r="J73" s="247"/>
      <c r="K73" s="752"/>
      <c r="L73" s="330"/>
      <c r="M73" s="330"/>
      <c r="N73" s="247"/>
      <c r="O73" s="247"/>
      <c r="P73" s="752"/>
      <c r="Q73" s="387" t="str">
        <f>Q1</f>
        <v>OCTOBER-2024</v>
      </c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4"/>
      <c r="AO73" s="354"/>
      <c r="AP73" s="354"/>
      <c r="AQ73" s="354"/>
      <c r="AR73" s="354"/>
      <c r="AS73" s="354"/>
      <c r="AT73" s="354"/>
      <c r="AU73" s="354"/>
      <c r="AV73" s="354"/>
      <c r="AW73" s="354"/>
      <c r="AX73" s="354"/>
      <c r="AY73" s="354"/>
      <c r="AZ73" s="354"/>
      <c r="BA73" s="354"/>
      <c r="BB73" s="354"/>
      <c r="BC73" s="354"/>
      <c r="BD73" s="354"/>
      <c r="BE73" s="354"/>
      <c r="BF73" s="354"/>
      <c r="BG73" s="354"/>
      <c r="BH73" s="354"/>
    </row>
    <row r="74" spans="1:60" ht="15.95" customHeight="1" thickTop="1">
      <c r="A74" s="197"/>
      <c r="B74" s="248" t="s">
        <v>43</v>
      </c>
      <c r="C74" s="236"/>
      <c r="D74" s="254"/>
      <c r="E74" s="254"/>
      <c r="F74" s="236"/>
      <c r="G74" s="702"/>
      <c r="H74" s="388"/>
      <c r="I74" s="388"/>
      <c r="J74" s="388"/>
      <c r="K74" s="753"/>
      <c r="L74" s="388"/>
      <c r="M74" s="388"/>
      <c r="N74" s="388"/>
      <c r="O74" s="388"/>
      <c r="P74" s="753"/>
      <c r="Q74" s="389"/>
      <c r="R74" s="354"/>
      <c r="S74" s="354"/>
      <c r="T74" s="354"/>
      <c r="U74" s="354"/>
      <c r="V74" s="354"/>
      <c r="W74" s="354"/>
      <c r="X74" s="354"/>
      <c r="Y74" s="354"/>
      <c r="Z74" s="354"/>
      <c r="AA74" s="354"/>
      <c r="AB74" s="354"/>
      <c r="AC74" s="354"/>
      <c r="AD74" s="354"/>
      <c r="AE74" s="354"/>
      <c r="AF74" s="354"/>
      <c r="AG74" s="354"/>
      <c r="AH74" s="354"/>
      <c r="AI74" s="354"/>
      <c r="AJ74" s="354"/>
      <c r="AK74" s="354"/>
      <c r="AL74" s="354"/>
      <c r="AM74" s="354"/>
      <c r="AN74" s="354"/>
      <c r="AO74" s="354"/>
      <c r="AP74" s="354"/>
      <c r="AQ74" s="354"/>
      <c r="AR74" s="354"/>
      <c r="AS74" s="354"/>
      <c r="AT74" s="354"/>
      <c r="AU74" s="354"/>
      <c r="AV74" s="354"/>
      <c r="AW74" s="354"/>
      <c r="AX74" s="354"/>
      <c r="AY74" s="354"/>
      <c r="AZ74" s="354"/>
      <c r="BA74" s="354"/>
      <c r="BB74" s="354"/>
      <c r="BC74" s="354"/>
      <c r="BD74" s="354"/>
      <c r="BE74" s="354"/>
      <c r="BF74" s="354"/>
      <c r="BG74" s="354"/>
      <c r="BH74" s="354"/>
    </row>
    <row r="75" spans="1:60" ht="15.95" customHeight="1">
      <c r="A75" s="198">
        <v>45</v>
      </c>
      <c r="B75" s="358" t="s">
        <v>76</v>
      </c>
      <c r="C75" s="243">
        <v>4902578</v>
      </c>
      <c r="D75" s="253" t="s">
        <v>12</v>
      </c>
      <c r="E75" s="238" t="s">
        <v>300</v>
      </c>
      <c r="F75" s="243">
        <v>300</v>
      </c>
      <c r="G75" s="246">
        <v>998507</v>
      </c>
      <c r="H75" s="247">
        <v>998507</v>
      </c>
      <c r="I75" s="247">
        <f>G75-H75</f>
        <v>0</v>
      </c>
      <c r="J75" s="247">
        <f>$F75*I75</f>
        <v>0</v>
      </c>
      <c r="K75" s="747">
        <f>J75/1000000</f>
        <v>0</v>
      </c>
      <c r="L75" s="246">
        <v>999767</v>
      </c>
      <c r="M75" s="247">
        <v>999767</v>
      </c>
      <c r="N75" s="247">
        <f>L75-M75</f>
        <v>0</v>
      </c>
      <c r="O75" s="247">
        <f>$F75*N75</f>
        <v>0</v>
      </c>
      <c r="P75" s="747">
        <f>O75/1000000</f>
        <v>0</v>
      </c>
      <c r="Q75" s="331"/>
    </row>
    <row r="76" spans="1:60" ht="15.95" customHeight="1">
      <c r="A76" s="198"/>
      <c r="B76" s="250" t="s">
        <v>48</v>
      </c>
      <c r="C76" s="243"/>
      <c r="D76" s="253"/>
      <c r="E76" s="253"/>
      <c r="F76" s="243"/>
      <c r="G76" s="246"/>
      <c r="H76" s="247"/>
      <c r="I76" s="247"/>
      <c r="J76" s="247"/>
      <c r="K76" s="747"/>
      <c r="L76" s="246"/>
      <c r="M76" s="247"/>
      <c r="N76" s="247"/>
      <c r="O76" s="247"/>
      <c r="P76" s="747"/>
      <c r="Q76" s="331"/>
    </row>
    <row r="77" spans="1:60" ht="15.95" customHeight="1">
      <c r="A77" s="198">
        <v>46</v>
      </c>
      <c r="B77" s="249" t="s">
        <v>49</v>
      </c>
      <c r="C77" s="243">
        <v>4865065</v>
      </c>
      <c r="D77" s="252" t="s">
        <v>12</v>
      </c>
      <c r="E77" s="238" t="s">
        <v>300</v>
      </c>
      <c r="F77" s="243">
        <v>266.67</v>
      </c>
      <c r="G77" s="246">
        <v>0</v>
      </c>
      <c r="H77" s="247">
        <v>0</v>
      </c>
      <c r="I77" s="247">
        <f>G77-H77</f>
        <v>0</v>
      </c>
      <c r="J77" s="247">
        <f>$F77*I77</f>
        <v>0</v>
      </c>
      <c r="K77" s="747">
        <f>J77/1000000</f>
        <v>0</v>
      </c>
      <c r="L77" s="246">
        <v>999995</v>
      </c>
      <c r="M77" s="247">
        <v>999995</v>
      </c>
      <c r="N77" s="247">
        <f>L77-M77</f>
        <v>0</v>
      </c>
      <c r="O77" s="247">
        <f>$F77*N77</f>
        <v>0</v>
      </c>
      <c r="P77" s="747">
        <f>O77/1000000</f>
        <v>0</v>
      </c>
      <c r="Q77" s="731"/>
    </row>
    <row r="78" spans="1:60" ht="15.95" customHeight="1">
      <c r="A78" s="198">
        <v>47</v>
      </c>
      <c r="B78" s="249" t="s">
        <v>50</v>
      </c>
      <c r="C78" s="243">
        <v>4902541</v>
      </c>
      <c r="D78" s="252" t="s">
        <v>12</v>
      </c>
      <c r="E78" s="238" t="s">
        <v>300</v>
      </c>
      <c r="F78" s="243">
        <v>100</v>
      </c>
      <c r="G78" s="246">
        <v>999482</v>
      </c>
      <c r="H78" s="247">
        <v>999482</v>
      </c>
      <c r="I78" s="247">
        <f>G78-H78</f>
        <v>0</v>
      </c>
      <c r="J78" s="247">
        <f>$F78*I78</f>
        <v>0</v>
      </c>
      <c r="K78" s="747">
        <f>J78/1000000</f>
        <v>0</v>
      </c>
      <c r="L78" s="246">
        <v>999486</v>
      </c>
      <c r="M78" s="247">
        <v>999486</v>
      </c>
      <c r="N78" s="247">
        <f>L78-M78</f>
        <v>0</v>
      </c>
      <c r="O78" s="247">
        <f>$F78*N78</f>
        <v>0</v>
      </c>
      <c r="P78" s="747">
        <f>O78/1000000</f>
        <v>0</v>
      </c>
      <c r="Q78" s="331"/>
    </row>
    <row r="79" spans="1:60" ht="15.95" customHeight="1">
      <c r="A79" s="198">
        <v>48</v>
      </c>
      <c r="B79" s="249" t="s">
        <v>51</v>
      </c>
      <c r="C79" s="243">
        <v>4902539</v>
      </c>
      <c r="D79" s="252" t="s">
        <v>12</v>
      </c>
      <c r="E79" s="238" t="s">
        <v>300</v>
      </c>
      <c r="F79" s="243">
        <v>100</v>
      </c>
      <c r="G79" s="246">
        <v>3127</v>
      </c>
      <c r="H79" s="247">
        <v>3111</v>
      </c>
      <c r="I79" s="247">
        <f>G79-H79</f>
        <v>16</v>
      </c>
      <c r="J79" s="247">
        <f>$F79*I79</f>
        <v>1600</v>
      </c>
      <c r="K79" s="747">
        <f>J79/1000000</f>
        <v>1.6000000000000001E-3</v>
      </c>
      <c r="L79" s="246">
        <v>37043</v>
      </c>
      <c r="M79" s="247">
        <v>36971</v>
      </c>
      <c r="N79" s="247">
        <f>L79-M79</f>
        <v>72</v>
      </c>
      <c r="O79" s="247">
        <f>$F79*N79</f>
        <v>7200</v>
      </c>
      <c r="P79" s="747">
        <f>O79/1000000</f>
        <v>7.1999999999999998E-3</v>
      </c>
      <c r="Q79" s="331"/>
    </row>
    <row r="80" spans="1:60" ht="15.95" customHeight="1">
      <c r="A80" s="198"/>
      <c r="B80" s="250" t="s">
        <v>52</v>
      </c>
      <c r="C80" s="243"/>
      <c r="D80" s="253"/>
      <c r="E80" s="253"/>
      <c r="F80" s="243"/>
      <c r="G80" s="246"/>
      <c r="H80" s="247"/>
      <c r="I80" s="247"/>
      <c r="J80" s="247"/>
      <c r="K80" s="747"/>
      <c r="L80" s="246"/>
      <c r="M80" s="247"/>
      <c r="N80" s="247"/>
      <c r="O80" s="247"/>
      <c r="P80" s="747"/>
      <c r="Q80" s="331"/>
    </row>
    <row r="81" spans="1:17" ht="15.95" customHeight="1">
      <c r="A81" s="198">
        <v>49</v>
      </c>
      <c r="B81" s="249" t="s">
        <v>53</v>
      </c>
      <c r="C81" s="243">
        <v>4902591</v>
      </c>
      <c r="D81" s="252" t="s">
        <v>12</v>
      </c>
      <c r="E81" s="238" t="s">
        <v>300</v>
      </c>
      <c r="F81" s="243">
        <v>1333</v>
      </c>
      <c r="G81" s="246">
        <v>744</v>
      </c>
      <c r="H81" s="247">
        <v>744</v>
      </c>
      <c r="I81" s="247">
        <f t="shared" ref="I81:I86" si="12">G81-H81</f>
        <v>0</v>
      </c>
      <c r="J81" s="247">
        <f t="shared" ref="J81:J86" si="13">$F81*I81</f>
        <v>0</v>
      </c>
      <c r="K81" s="747">
        <f t="shared" ref="K81:K86" si="14">J81/1000000</f>
        <v>0</v>
      </c>
      <c r="L81" s="246">
        <v>643</v>
      </c>
      <c r="M81" s="247">
        <v>638</v>
      </c>
      <c r="N81" s="247">
        <f t="shared" ref="N81:N86" si="15">L81-M81</f>
        <v>5</v>
      </c>
      <c r="O81" s="247">
        <f t="shared" ref="O81:O86" si="16">$F81*N81</f>
        <v>6665</v>
      </c>
      <c r="P81" s="747">
        <f t="shared" ref="P81:P86" si="17">O81/1000000</f>
        <v>6.6649999999999999E-3</v>
      </c>
      <c r="Q81" s="331"/>
    </row>
    <row r="82" spans="1:17" ht="15.95" customHeight="1">
      <c r="A82" s="198">
        <v>50</v>
      </c>
      <c r="B82" s="249" t="s">
        <v>54</v>
      </c>
      <c r="C82" s="243">
        <v>4902528</v>
      </c>
      <c r="D82" s="252" t="s">
        <v>12</v>
      </c>
      <c r="E82" s="238" t="s">
        <v>300</v>
      </c>
      <c r="F82" s="243">
        <v>100</v>
      </c>
      <c r="G82" s="246">
        <v>304</v>
      </c>
      <c r="H82" s="247">
        <v>304</v>
      </c>
      <c r="I82" s="247">
        <f>G82-H82</f>
        <v>0</v>
      </c>
      <c r="J82" s="247">
        <f>$F82*I82</f>
        <v>0</v>
      </c>
      <c r="K82" s="747">
        <f>J82/1000000</f>
        <v>0</v>
      </c>
      <c r="L82" s="246">
        <v>4917</v>
      </c>
      <c r="M82" s="247">
        <v>4917</v>
      </c>
      <c r="N82" s="247">
        <f>L82-M82</f>
        <v>0</v>
      </c>
      <c r="O82" s="247">
        <f>$F82*N82</f>
        <v>0</v>
      </c>
      <c r="P82" s="747">
        <f>O82/1000000</f>
        <v>0</v>
      </c>
      <c r="Q82" s="331"/>
    </row>
    <row r="83" spans="1:17" ht="15.95" customHeight="1">
      <c r="A83" s="198">
        <v>51</v>
      </c>
      <c r="B83" s="249" t="s">
        <v>55</v>
      </c>
      <c r="C83" s="243">
        <v>4902523</v>
      </c>
      <c r="D83" s="252" t="s">
        <v>12</v>
      </c>
      <c r="E83" s="238" t="s">
        <v>300</v>
      </c>
      <c r="F83" s="243">
        <v>100</v>
      </c>
      <c r="G83" s="246">
        <v>999803</v>
      </c>
      <c r="H83" s="247">
        <v>999803</v>
      </c>
      <c r="I83" s="247">
        <f t="shared" si="12"/>
        <v>0</v>
      </c>
      <c r="J83" s="247">
        <f t="shared" si="13"/>
        <v>0</v>
      </c>
      <c r="K83" s="747">
        <f t="shared" si="14"/>
        <v>0</v>
      </c>
      <c r="L83" s="246">
        <v>999942</v>
      </c>
      <c r="M83" s="247">
        <v>999942</v>
      </c>
      <c r="N83" s="247">
        <f t="shared" si="15"/>
        <v>0</v>
      </c>
      <c r="O83" s="247">
        <f t="shared" si="16"/>
        <v>0</v>
      </c>
      <c r="P83" s="747">
        <f t="shared" si="17"/>
        <v>0</v>
      </c>
      <c r="Q83" s="331"/>
    </row>
    <row r="84" spans="1:17" ht="15.95" customHeight="1">
      <c r="A84" s="198">
        <v>52</v>
      </c>
      <c r="B84" s="249" t="s">
        <v>56</v>
      </c>
      <c r="C84" s="243">
        <v>4865093</v>
      </c>
      <c r="D84" s="252" t="s">
        <v>12</v>
      </c>
      <c r="E84" s="238" t="s">
        <v>300</v>
      </c>
      <c r="F84" s="243">
        <v>100</v>
      </c>
      <c r="G84" s="246">
        <v>0</v>
      </c>
      <c r="H84" s="247">
        <v>0</v>
      </c>
      <c r="I84" s="247">
        <f>G84-H84</f>
        <v>0</v>
      </c>
      <c r="J84" s="247">
        <f>$F84*I84</f>
        <v>0</v>
      </c>
      <c r="K84" s="747">
        <f>J84/1000000</f>
        <v>0</v>
      </c>
      <c r="L84" s="246">
        <v>0</v>
      </c>
      <c r="M84" s="247">
        <v>0</v>
      </c>
      <c r="N84" s="247">
        <f>L84-M84</f>
        <v>0</v>
      </c>
      <c r="O84" s="247">
        <f>$F84*N84</f>
        <v>0</v>
      </c>
      <c r="P84" s="747">
        <f>O84/1000000</f>
        <v>0</v>
      </c>
      <c r="Q84" s="331"/>
    </row>
    <row r="85" spans="1:17" ht="15.95" customHeight="1">
      <c r="A85" s="198">
        <v>53</v>
      </c>
      <c r="B85" s="249" t="s">
        <v>57</v>
      </c>
      <c r="C85" s="243">
        <v>4902548</v>
      </c>
      <c r="D85" s="252" t="s">
        <v>12</v>
      </c>
      <c r="E85" s="238" t="s">
        <v>300</v>
      </c>
      <c r="F85" s="703">
        <v>100</v>
      </c>
      <c r="G85" s="246">
        <v>0</v>
      </c>
      <c r="H85" s="247">
        <v>0</v>
      </c>
      <c r="I85" s="247">
        <f t="shared" si="12"/>
        <v>0</v>
      </c>
      <c r="J85" s="247">
        <f t="shared" si="13"/>
        <v>0</v>
      </c>
      <c r="K85" s="747">
        <f t="shared" si="14"/>
        <v>0</v>
      </c>
      <c r="L85" s="246">
        <v>0</v>
      </c>
      <c r="M85" s="247">
        <v>0</v>
      </c>
      <c r="N85" s="247">
        <f t="shared" si="15"/>
        <v>0</v>
      </c>
      <c r="O85" s="247">
        <f t="shared" si="16"/>
        <v>0</v>
      </c>
      <c r="P85" s="747">
        <f t="shared" si="17"/>
        <v>0</v>
      </c>
      <c r="Q85" s="352"/>
    </row>
    <row r="86" spans="1:17" ht="15.95" customHeight="1">
      <c r="A86" s="198">
        <v>54</v>
      </c>
      <c r="B86" s="249" t="s">
        <v>58</v>
      </c>
      <c r="C86" s="243">
        <v>4902564</v>
      </c>
      <c r="D86" s="252" t="s">
        <v>12</v>
      </c>
      <c r="E86" s="238" t="s">
        <v>300</v>
      </c>
      <c r="F86" s="243">
        <v>100</v>
      </c>
      <c r="G86" s="246">
        <v>1751</v>
      </c>
      <c r="H86" s="247">
        <v>1729</v>
      </c>
      <c r="I86" s="247">
        <f t="shared" si="12"/>
        <v>22</v>
      </c>
      <c r="J86" s="247">
        <f t="shared" si="13"/>
        <v>2200</v>
      </c>
      <c r="K86" s="747">
        <f t="shared" si="14"/>
        <v>2.2000000000000001E-3</v>
      </c>
      <c r="L86" s="246">
        <v>14190</v>
      </c>
      <c r="M86" s="247">
        <v>13855</v>
      </c>
      <c r="N86" s="247">
        <f t="shared" si="15"/>
        <v>335</v>
      </c>
      <c r="O86" s="247">
        <f t="shared" si="16"/>
        <v>33500</v>
      </c>
      <c r="P86" s="747">
        <f t="shared" si="17"/>
        <v>3.3500000000000002E-2</v>
      </c>
      <c r="Q86" s="339"/>
    </row>
    <row r="87" spans="1:17" ht="15.95" customHeight="1">
      <c r="A87" s="198"/>
      <c r="B87" s="250" t="s">
        <v>60</v>
      </c>
      <c r="C87" s="243"/>
      <c r="D87" s="253"/>
      <c r="E87" s="253"/>
      <c r="F87" s="243"/>
      <c r="G87" s="246"/>
      <c r="H87" s="247"/>
      <c r="I87" s="247"/>
      <c r="J87" s="247"/>
      <c r="K87" s="747"/>
      <c r="L87" s="246"/>
      <c r="M87" s="247"/>
      <c r="N87" s="247"/>
      <c r="O87" s="247"/>
      <c r="P87" s="747"/>
      <c r="Q87" s="331"/>
    </row>
    <row r="88" spans="1:17" ht="15.95" customHeight="1">
      <c r="A88" s="198">
        <v>55</v>
      </c>
      <c r="B88" s="249" t="s">
        <v>61</v>
      </c>
      <c r="C88" s="243">
        <v>4902519</v>
      </c>
      <c r="D88" s="252" t="s">
        <v>12</v>
      </c>
      <c r="E88" s="238" t="s">
        <v>300</v>
      </c>
      <c r="F88" s="243">
        <v>500</v>
      </c>
      <c r="G88" s="246">
        <v>1</v>
      </c>
      <c r="H88" s="247">
        <v>1</v>
      </c>
      <c r="I88" s="247">
        <f>G88-H88</f>
        <v>0</v>
      </c>
      <c r="J88" s="247">
        <f>$F88*I88</f>
        <v>0</v>
      </c>
      <c r="K88" s="747">
        <f>J88/1000000</f>
        <v>0</v>
      </c>
      <c r="L88" s="246">
        <v>71</v>
      </c>
      <c r="M88" s="247">
        <v>58</v>
      </c>
      <c r="N88" s="247">
        <f>L88-M88</f>
        <v>13</v>
      </c>
      <c r="O88" s="247">
        <f>$F88*N88</f>
        <v>6500</v>
      </c>
      <c r="P88" s="747">
        <f>O88/1000000</f>
        <v>6.4999999999999997E-3</v>
      </c>
      <c r="Q88" s="331"/>
    </row>
    <row r="89" spans="1:17" ht="15.95" customHeight="1">
      <c r="A89" s="198">
        <v>56</v>
      </c>
      <c r="B89" s="249" t="s">
        <v>62</v>
      </c>
      <c r="C89" s="243">
        <v>4902579</v>
      </c>
      <c r="D89" s="252" t="s">
        <v>12</v>
      </c>
      <c r="E89" s="238" t="s">
        <v>300</v>
      </c>
      <c r="F89" s="243">
        <v>500</v>
      </c>
      <c r="G89" s="246">
        <v>999882</v>
      </c>
      <c r="H89" s="247">
        <v>999868</v>
      </c>
      <c r="I89" s="247">
        <f>G89-H89</f>
        <v>14</v>
      </c>
      <c r="J89" s="247">
        <f>$F89*I89</f>
        <v>7000</v>
      </c>
      <c r="K89" s="747">
        <f>J89/1000000</f>
        <v>7.0000000000000001E-3</v>
      </c>
      <c r="L89" s="246">
        <v>2785</v>
      </c>
      <c r="M89" s="247">
        <v>2783</v>
      </c>
      <c r="N89" s="247">
        <f>L89-M89</f>
        <v>2</v>
      </c>
      <c r="O89" s="247">
        <f>$F89*N89</f>
        <v>1000</v>
      </c>
      <c r="P89" s="747">
        <f>O89/1000000</f>
        <v>1E-3</v>
      </c>
      <c r="Q89" s="331"/>
    </row>
    <row r="90" spans="1:17" ht="15.95" customHeight="1">
      <c r="A90" s="198">
        <v>57</v>
      </c>
      <c r="B90" s="249" t="s">
        <v>63</v>
      </c>
      <c r="C90" s="243">
        <v>4865089</v>
      </c>
      <c r="D90" s="252" t="s">
        <v>12</v>
      </c>
      <c r="E90" s="238" t="s">
        <v>300</v>
      </c>
      <c r="F90" s="703">
        <v>500</v>
      </c>
      <c r="G90" s="246">
        <v>999961</v>
      </c>
      <c r="H90" s="247">
        <v>999976</v>
      </c>
      <c r="I90" s="247">
        <f>G90-H90</f>
        <v>-15</v>
      </c>
      <c r="J90" s="247">
        <f>$F90*I90</f>
        <v>-7500</v>
      </c>
      <c r="K90" s="747">
        <f>J90/1000000</f>
        <v>-7.4999999999999997E-3</v>
      </c>
      <c r="L90" s="246">
        <v>38</v>
      </c>
      <c r="M90" s="247">
        <v>31</v>
      </c>
      <c r="N90" s="247">
        <f>L90-M90</f>
        <v>7</v>
      </c>
      <c r="O90" s="247">
        <f>$F90*N90</f>
        <v>3500</v>
      </c>
      <c r="P90" s="747">
        <f>O90/1000000</f>
        <v>3.5000000000000001E-3</v>
      </c>
      <c r="Q90" s="331"/>
    </row>
    <row r="91" spans="1:17" ht="15.95" customHeight="1">
      <c r="A91" s="198">
        <v>58</v>
      </c>
      <c r="B91" s="249" t="s">
        <v>64</v>
      </c>
      <c r="C91" s="243">
        <v>4865090</v>
      </c>
      <c r="D91" s="252" t="s">
        <v>12</v>
      </c>
      <c r="E91" s="238" t="s">
        <v>300</v>
      </c>
      <c r="F91" s="703">
        <v>500</v>
      </c>
      <c r="G91" s="246">
        <v>1220</v>
      </c>
      <c r="H91" s="247">
        <v>1212</v>
      </c>
      <c r="I91" s="247">
        <f>G91-H91</f>
        <v>8</v>
      </c>
      <c r="J91" s="247">
        <f>$F91*I91</f>
        <v>4000</v>
      </c>
      <c r="K91" s="747">
        <f>J91/1000000</f>
        <v>4.0000000000000001E-3</v>
      </c>
      <c r="L91" s="246">
        <v>1851</v>
      </c>
      <c r="M91" s="247">
        <v>1841</v>
      </c>
      <c r="N91" s="247">
        <f>L91-M91</f>
        <v>10</v>
      </c>
      <c r="O91" s="247">
        <f>$F91*N91</f>
        <v>5000</v>
      </c>
      <c r="P91" s="747">
        <f>O91/1000000</f>
        <v>5.0000000000000001E-3</v>
      </c>
      <c r="Q91" s="331"/>
    </row>
    <row r="92" spans="1:17" ht="15.95" customHeight="1">
      <c r="A92" s="496"/>
      <c r="B92" s="250" t="s">
        <v>66</v>
      </c>
      <c r="C92" s="243"/>
      <c r="D92" s="253"/>
      <c r="E92" s="253"/>
      <c r="F92" s="243"/>
      <c r="G92" s="246"/>
      <c r="H92" s="247"/>
      <c r="I92" s="247"/>
      <c r="J92" s="247"/>
      <c r="K92" s="747"/>
      <c r="L92" s="246"/>
      <c r="M92" s="247"/>
      <c r="N92" s="247"/>
      <c r="O92" s="247"/>
      <c r="P92" s="747"/>
      <c r="Q92" s="331"/>
    </row>
    <row r="93" spans="1:17" ht="15.95" customHeight="1">
      <c r="A93" s="198">
        <v>59</v>
      </c>
      <c r="B93" s="249" t="s">
        <v>59</v>
      </c>
      <c r="C93" s="243">
        <v>4902568</v>
      </c>
      <c r="D93" s="252" t="s">
        <v>12</v>
      </c>
      <c r="E93" s="238" t="s">
        <v>300</v>
      </c>
      <c r="F93" s="243">
        <v>100</v>
      </c>
      <c r="G93" s="246">
        <v>992147</v>
      </c>
      <c r="H93" s="247">
        <v>992130</v>
      </c>
      <c r="I93" s="247">
        <f>G93-H93</f>
        <v>17</v>
      </c>
      <c r="J93" s="247">
        <f>$F93*I93</f>
        <v>1700</v>
      </c>
      <c r="K93" s="747">
        <f>J93/1000000</f>
        <v>1.6999999999999999E-3</v>
      </c>
      <c r="L93" s="246">
        <v>5196</v>
      </c>
      <c r="M93" s="247">
        <v>4989</v>
      </c>
      <c r="N93" s="247">
        <f>L93-M93</f>
        <v>207</v>
      </c>
      <c r="O93" s="247">
        <f>$F93*N93</f>
        <v>20700</v>
      </c>
      <c r="P93" s="747">
        <f>O93/1000000</f>
        <v>2.07E-2</v>
      </c>
      <c r="Q93" s="339"/>
    </row>
    <row r="94" spans="1:17" ht="15.95" customHeight="1">
      <c r="A94" s="496"/>
      <c r="B94" s="250" t="s">
        <v>67</v>
      </c>
      <c r="C94" s="243"/>
      <c r="D94" s="253"/>
      <c r="E94" s="253"/>
      <c r="F94" s="243"/>
      <c r="G94" s="246"/>
      <c r="H94" s="247"/>
      <c r="I94" s="247"/>
      <c r="J94" s="247"/>
      <c r="K94" s="747"/>
      <c r="L94" s="246"/>
      <c r="M94" s="247"/>
      <c r="N94" s="247"/>
      <c r="O94" s="247"/>
      <c r="P94" s="747"/>
      <c r="Q94" s="331"/>
    </row>
    <row r="95" spans="1:17" ht="15.75" customHeight="1">
      <c r="A95" s="198">
        <v>60</v>
      </c>
      <c r="B95" s="249" t="s">
        <v>68</v>
      </c>
      <c r="C95" s="243">
        <v>4902599</v>
      </c>
      <c r="D95" s="252" t="s">
        <v>12</v>
      </c>
      <c r="E95" s="238" t="s">
        <v>300</v>
      </c>
      <c r="F95" s="703">
        <v>1333.33</v>
      </c>
      <c r="G95" s="246">
        <v>192</v>
      </c>
      <c r="H95" s="247">
        <v>176</v>
      </c>
      <c r="I95" s="247">
        <f>G95-H95</f>
        <v>16</v>
      </c>
      <c r="J95" s="247">
        <f>$F95*I95</f>
        <v>21333.279999999999</v>
      </c>
      <c r="K95" s="747">
        <f>J95/1000000</f>
        <v>2.133328E-2</v>
      </c>
      <c r="L95" s="246">
        <v>201</v>
      </c>
      <c r="M95" s="247">
        <v>195</v>
      </c>
      <c r="N95" s="247">
        <f>L95-M95</f>
        <v>6</v>
      </c>
      <c r="O95" s="247">
        <f>$F95*N95</f>
        <v>7999.98</v>
      </c>
      <c r="P95" s="747">
        <f>O95/1000000</f>
        <v>7.9999800000000003E-3</v>
      </c>
      <c r="Q95" s="331"/>
    </row>
    <row r="96" spans="1:17" ht="15.95" customHeight="1">
      <c r="A96" s="198">
        <v>61</v>
      </c>
      <c r="B96" s="249" t="s">
        <v>69</v>
      </c>
      <c r="C96" s="243">
        <v>4865082</v>
      </c>
      <c r="D96" s="252" t="s">
        <v>12</v>
      </c>
      <c r="E96" s="238" t="s">
        <v>300</v>
      </c>
      <c r="F96" s="243">
        <v>133.33000000000001</v>
      </c>
      <c r="G96" s="246">
        <v>1629</v>
      </c>
      <c r="H96" s="247">
        <v>1469</v>
      </c>
      <c r="I96" s="247">
        <f>G96-H96</f>
        <v>160</v>
      </c>
      <c r="J96" s="247">
        <f>$F96*I96</f>
        <v>21332.800000000003</v>
      </c>
      <c r="K96" s="747">
        <f>J96/1000000</f>
        <v>2.1332800000000002E-2</v>
      </c>
      <c r="L96" s="246">
        <v>732</v>
      </c>
      <c r="M96" s="247">
        <v>711</v>
      </c>
      <c r="N96" s="247">
        <f>L96-M96</f>
        <v>21</v>
      </c>
      <c r="O96" s="247">
        <f>$F96*N96</f>
        <v>2799.9300000000003</v>
      </c>
      <c r="P96" s="747">
        <f>O96/1000000</f>
        <v>2.7999300000000004E-3</v>
      </c>
      <c r="Q96" s="331"/>
    </row>
    <row r="97" spans="1:17" ht="15.95" customHeight="1">
      <c r="A97" s="198">
        <v>62</v>
      </c>
      <c r="B97" s="249" t="s">
        <v>70</v>
      </c>
      <c r="C97" s="243">
        <v>4902577</v>
      </c>
      <c r="D97" s="252" t="s">
        <v>12</v>
      </c>
      <c r="E97" s="238" t="s">
        <v>300</v>
      </c>
      <c r="F97" s="243">
        <v>100</v>
      </c>
      <c r="G97" s="246">
        <v>4791</v>
      </c>
      <c r="H97" s="247">
        <v>4569</v>
      </c>
      <c r="I97" s="247">
        <f>G97-H97</f>
        <v>222</v>
      </c>
      <c r="J97" s="247">
        <f>$F97*I97</f>
        <v>22200</v>
      </c>
      <c r="K97" s="747">
        <f>J97/1000000</f>
        <v>2.2200000000000001E-2</v>
      </c>
      <c r="L97" s="246">
        <v>948</v>
      </c>
      <c r="M97" s="247">
        <v>930</v>
      </c>
      <c r="N97" s="247">
        <f>L97-M97</f>
        <v>18</v>
      </c>
      <c r="O97" s="247">
        <f>$F97*N97</f>
        <v>1800</v>
      </c>
      <c r="P97" s="747">
        <f>O97/1000000</f>
        <v>1.8E-3</v>
      </c>
      <c r="Q97" s="339"/>
    </row>
    <row r="98" spans="1:17" ht="15.95" customHeight="1">
      <c r="A98" s="198"/>
      <c r="B98" s="250" t="s">
        <v>30</v>
      </c>
      <c r="C98" s="243"/>
      <c r="D98" s="253"/>
      <c r="E98" s="253"/>
      <c r="F98" s="243"/>
      <c r="G98" s="246"/>
      <c r="H98" s="247"/>
      <c r="I98" s="247"/>
      <c r="J98" s="247"/>
      <c r="K98" s="747"/>
      <c r="L98" s="246"/>
      <c r="M98" s="247"/>
      <c r="N98" s="247"/>
      <c r="O98" s="247"/>
      <c r="P98" s="747"/>
      <c r="Q98" s="331"/>
    </row>
    <row r="99" spans="1:17" ht="15.95" customHeight="1">
      <c r="A99" s="198">
        <v>63</v>
      </c>
      <c r="B99" s="249" t="s">
        <v>65</v>
      </c>
      <c r="C99" s="243">
        <v>4864797</v>
      </c>
      <c r="D99" s="252" t="s">
        <v>12</v>
      </c>
      <c r="E99" s="238" t="s">
        <v>300</v>
      </c>
      <c r="F99" s="243">
        <v>100</v>
      </c>
      <c r="G99" s="246">
        <v>62215</v>
      </c>
      <c r="H99" s="247">
        <v>61274</v>
      </c>
      <c r="I99" s="247">
        <f>G99-H99</f>
        <v>941</v>
      </c>
      <c r="J99" s="247">
        <f>$F99*I99</f>
        <v>94100</v>
      </c>
      <c r="K99" s="747">
        <f>J99/1000000</f>
        <v>9.4100000000000003E-2</v>
      </c>
      <c r="L99" s="246">
        <v>4441</v>
      </c>
      <c r="M99" s="247">
        <v>4441</v>
      </c>
      <c r="N99" s="247">
        <f>L99-M99</f>
        <v>0</v>
      </c>
      <c r="O99" s="247">
        <f>$F99*N99</f>
        <v>0</v>
      </c>
      <c r="P99" s="747">
        <f>O99/1000000</f>
        <v>0</v>
      </c>
      <c r="Q99" s="331"/>
    </row>
    <row r="100" spans="1:17" ht="15.95" customHeight="1">
      <c r="A100" s="235">
        <v>64</v>
      </c>
      <c r="B100" s="249" t="s">
        <v>215</v>
      </c>
      <c r="C100" s="243">
        <v>4865077</v>
      </c>
      <c r="D100" s="252" t="s">
        <v>12</v>
      </c>
      <c r="E100" s="238" t="s">
        <v>300</v>
      </c>
      <c r="F100" s="243">
        <v>133.33000000000001</v>
      </c>
      <c r="G100" s="246">
        <v>87</v>
      </c>
      <c r="H100" s="247">
        <v>40</v>
      </c>
      <c r="I100" s="247">
        <f>G100-H100</f>
        <v>47</v>
      </c>
      <c r="J100" s="247">
        <f>$F100*I100</f>
        <v>6266.51</v>
      </c>
      <c r="K100" s="747">
        <f>J100/1000000</f>
        <v>6.2665100000000003E-3</v>
      </c>
      <c r="L100" s="246">
        <v>266</v>
      </c>
      <c r="M100" s="247">
        <v>264</v>
      </c>
      <c r="N100" s="247">
        <f>L100-M100</f>
        <v>2</v>
      </c>
      <c r="O100" s="247">
        <f>$F100*N100</f>
        <v>266.66000000000003</v>
      </c>
      <c r="P100" s="747">
        <f>O100/1000000</f>
        <v>2.6666E-4</v>
      </c>
      <c r="Q100" s="490"/>
    </row>
    <row r="101" spans="1:17" ht="15.95" customHeight="1">
      <c r="A101" s="235">
        <v>65</v>
      </c>
      <c r="B101" s="249" t="s">
        <v>75</v>
      </c>
      <c r="C101" s="243">
        <v>4902585</v>
      </c>
      <c r="D101" s="252" t="s">
        <v>12</v>
      </c>
      <c r="E101" s="238" t="s">
        <v>300</v>
      </c>
      <c r="F101" s="243">
        <v>-400</v>
      </c>
      <c r="G101" s="246">
        <v>999998</v>
      </c>
      <c r="H101" s="247">
        <v>999998</v>
      </c>
      <c r="I101" s="247">
        <f>G101-H101</f>
        <v>0</v>
      </c>
      <c r="J101" s="247">
        <f>$F101*I101</f>
        <v>0</v>
      </c>
      <c r="K101" s="747">
        <f>J101/1000000</f>
        <v>0</v>
      </c>
      <c r="L101" s="246">
        <v>11</v>
      </c>
      <c r="M101" s="247">
        <v>11</v>
      </c>
      <c r="N101" s="247">
        <f>L101-M101</f>
        <v>0</v>
      </c>
      <c r="O101" s="247">
        <f>$F101*N101</f>
        <v>0</v>
      </c>
      <c r="P101" s="747">
        <f>O101/1000000</f>
        <v>0</v>
      </c>
      <c r="Q101" s="490"/>
    </row>
    <row r="102" spans="1:17" ht="15.95" customHeight="1">
      <c r="A102" s="235"/>
      <c r="B102" s="249"/>
      <c r="C102" s="243">
        <v>4865081</v>
      </c>
      <c r="D102" s="252" t="s">
        <v>12</v>
      </c>
      <c r="E102" s="238" t="s">
        <v>300</v>
      </c>
      <c r="F102" s="243">
        <v>-400</v>
      </c>
      <c r="G102" s="246">
        <v>0</v>
      </c>
      <c r="H102" s="247">
        <v>0</v>
      </c>
      <c r="I102" s="247">
        <f>G102-H102</f>
        <v>0</v>
      </c>
      <c r="J102" s="247">
        <f>$F102*I102</f>
        <v>0</v>
      </c>
      <c r="K102" s="747">
        <f>J102/1000000</f>
        <v>0</v>
      </c>
      <c r="L102" s="246">
        <v>0</v>
      </c>
      <c r="M102" s="247">
        <v>0</v>
      </c>
      <c r="N102" s="247">
        <f>L102-M102</f>
        <v>0</v>
      </c>
      <c r="O102" s="247">
        <f>$F102*N102</f>
        <v>0</v>
      </c>
      <c r="P102" s="747">
        <f>O102/1000000</f>
        <v>0</v>
      </c>
      <c r="Q102" s="490" t="s">
        <v>536</v>
      </c>
    </row>
    <row r="103" spans="1:17" ht="15.95" customHeight="1">
      <c r="A103" s="496"/>
      <c r="B103" s="250" t="s">
        <v>71</v>
      </c>
      <c r="C103" s="243"/>
      <c r="D103" s="252"/>
      <c r="E103" s="252"/>
      <c r="F103" s="243"/>
      <c r="G103" s="246"/>
      <c r="H103" s="247"/>
      <c r="I103" s="247"/>
      <c r="J103" s="247"/>
      <c r="K103" s="747"/>
      <c r="L103" s="246"/>
      <c r="M103" s="247"/>
      <c r="N103" s="247"/>
      <c r="O103" s="247"/>
      <c r="P103" s="747"/>
      <c r="Q103" s="490"/>
    </row>
    <row r="104" spans="1:17" ht="16.5">
      <c r="A104" s="235">
        <v>66</v>
      </c>
      <c r="B104" s="547" t="s">
        <v>72</v>
      </c>
      <c r="C104" s="243">
        <v>4902529</v>
      </c>
      <c r="D104" s="252" t="s">
        <v>12</v>
      </c>
      <c r="E104" s="238" t="s">
        <v>300</v>
      </c>
      <c r="F104" s="243">
        <v>-400</v>
      </c>
      <c r="G104" s="246">
        <v>999999</v>
      </c>
      <c r="H104" s="247">
        <v>999999</v>
      </c>
      <c r="I104" s="247">
        <f>G104-H104</f>
        <v>0</v>
      </c>
      <c r="J104" s="247">
        <f>$F104*I104</f>
        <v>0</v>
      </c>
      <c r="K104" s="747">
        <f>J104/1000000</f>
        <v>0</v>
      </c>
      <c r="L104" s="246">
        <v>999967</v>
      </c>
      <c r="M104" s="247">
        <v>999967</v>
      </c>
      <c r="N104" s="247">
        <f>L104-M104</f>
        <v>0</v>
      </c>
      <c r="O104" s="247">
        <f>$F104*N104</f>
        <v>0</v>
      </c>
      <c r="P104" s="747">
        <f>O104/1000000</f>
        <v>0</v>
      </c>
      <c r="Q104" s="672"/>
    </row>
    <row r="105" spans="1:17" ht="16.5">
      <c r="A105" s="235">
        <v>67</v>
      </c>
      <c r="B105" s="547" t="s">
        <v>73</v>
      </c>
      <c r="C105" s="243">
        <v>4902525</v>
      </c>
      <c r="D105" s="252" t="s">
        <v>12</v>
      </c>
      <c r="E105" s="238" t="s">
        <v>300</v>
      </c>
      <c r="F105" s="243">
        <v>400</v>
      </c>
      <c r="G105" s="246">
        <v>999896</v>
      </c>
      <c r="H105" s="247">
        <v>999895</v>
      </c>
      <c r="I105" s="247">
        <f>G105-H105</f>
        <v>1</v>
      </c>
      <c r="J105" s="247">
        <f>$F105*I105</f>
        <v>400</v>
      </c>
      <c r="K105" s="747">
        <f>J105/1000000</f>
        <v>4.0000000000000002E-4</v>
      </c>
      <c r="L105" s="246">
        <v>999460</v>
      </c>
      <c r="M105" s="247">
        <v>999460</v>
      </c>
      <c r="N105" s="247">
        <f>L105-M105</f>
        <v>0</v>
      </c>
      <c r="O105" s="247">
        <f>$F105*N105</f>
        <v>0</v>
      </c>
      <c r="P105" s="747">
        <f>O105/1000000</f>
        <v>0</v>
      </c>
      <c r="Q105" s="339"/>
    </row>
    <row r="106" spans="1:17" ht="16.5">
      <c r="A106" s="496"/>
      <c r="B106" s="250" t="s">
        <v>335</v>
      </c>
      <c r="C106" s="243"/>
      <c r="D106" s="252"/>
      <c r="E106" s="238"/>
      <c r="F106" s="243"/>
      <c r="G106" s="246"/>
      <c r="H106" s="247"/>
      <c r="I106" s="247"/>
      <c r="J106" s="247"/>
      <c r="K106" s="747"/>
      <c r="L106" s="246"/>
      <c r="M106" s="247"/>
      <c r="N106" s="247"/>
      <c r="O106" s="247"/>
      <c r="P106" s="747"/>
      <c r="Q106" s="331"/>
    </row>
    <row r="107" spans="1:17" ht="18">
      <c r="A107" s="235">
        <v>68</v>
      </c>
      <c r="B107" s="249" t="s">
        <v>341</v>
      </c>
      <c r="C107" s="225">
        <v>4864983</v>
      </c>
      <c r="D107" s="91" t="s">
        <v>12</v>
      </c>
      <c r="E107" s="74" t="s">
        <v>300</v>
      </c>
      <c r="F107" s="303">
        <v>800</v>
      </c>
      <c r="G107" s="246">
        <v>929030</v>
      </c>
      <c r="H107" s="247">
        <v>929030</v>
      </c>
      <c r="I107" s="233">
        <f>G107-H107</f>
        <v>0</v>
      </c>
      <c r="J107" s="233">
        <f>$F107*I107</f>
        <v>0</v>
      </c>
      <c r="K107" s="754">
        <f>J107/1000000</f>
        <v>0</v>
      </c>
      <c r="L107" s="246">
        <v>997591</v>
      </c>
      <c r="M107" s="247">
        <v>997738</v>
      </c>
      <c r="N107" s="233">
        <f>L107-M107</f>
        <v>-147</v>
      </c>
      <c r="O107" s="233">
        <f>$F107*N107</f>
        <v>-117600</v>
      </c>
      <c r="P107" s="754">
        <f>O107/1000000</f>
        <v>-0.1176</v>
      </c>
      <c r="Q107" s="331"/>
    </row>
    <row r="108" spans="1:17" ht="18">
      <c r="A108" s="235">
        <v>69</v>
      </c>
      <c r="B108" s="249" t="s">
        <v>351</v>
      </c>
      <c r="C108" s="225">
        <v>4865032</v>
      </c>
      <c r="D108" s="91" t="s">
        <v>12</v>
      </c>
      <c r="E108" s="74" t="s">
        <v>300</v>
      </c>
      <c r="F108" s="243">
        <v>800</v>
      </c>
      <c r="G108" s="246">
        <v>991375</v>
      </c>
      <c r="H108" s="247">
        <v>991375</v>
      </c>
      <c r="I108" s="233">
        <f>G108-H108</f>
        <v>0</v>
      </c>
      <c r="J108" s="233">
        <f>$F108*I108</f>
        <v>0</v>
      </c>
      <c r="K108" s="754">
        <f>J108/1000000</f>
        <v>0</v>
      </c>
      <c r="L108" s="246">
        <v>999628</v>
      </c>
      <c r="M108" s="247">
        <v>999639</v>
      </c>
      <c r="N108" s="233">
        <f>L108-M108</f>
        <v>-11</v>
      </c>
      <c r="O108" s="233">
        <f>$F108*N108</f>
        <v>-8800</v>
      </c>
      <c r="P108" s="754">
        <f>O108/1000000</f>
        <v>-8.8000000000000005E-3</v>
      </c>
      <c r="Q108" s="339" t="s">
        <v>525</v>
      </c>
    </row>
    <row r="109" spans="1:17" ht="18">
      <c r="A109" s="235"/>
      <c r="B109" s="249"/>
      <c r="C109" s="225">
        <v>5295166</v>
      </c>
      <c r="D109" s="91" t="s">
        <v>12</v>
      </c>
      <c r="E109" s="74" t="s">
        <v>300</v>
      </c>
      <c r="F109" s="243">
        <v>400</v>
      </c>
      <c r="G109" s="246">
        <v>999999</v>
      </c>
      <c r="H109" s="247">
        <v>999999</v>
      </c>
      <c r="I109" s="233">
        <f>G109-H109</f>
        <v>0</v>
      </c>
      <c r="J109" s="233">
        <f>$F109*I109</f>
        <v>0</v>
      </c>
      <c r="K109" s="754">
        <f>J109/1000000</f>
        <v>0</v>
      </c>
      <c r="L109" s="246">
        <v>999985</v>
      </c>
      <c r="M109" s="247">
        <v>999999</v>
      </c>
      <c r="N109" s="233">
        <f>L109-M109</f>
        <v>-14</v>
      </c>
      <c r="O109" s="233">
        <f>$F109*N109</f>
        <v>-5600</v>
      </c>
      <c r="P109" s="754">
        <f>O109/1000000</f>
        <v>-5.5999999999999999E-3</v>
      </c>
      <c r="Q109" s="339" t="s">
        <v>531</v>
      </c>
    </row>
    <row r="110" spans="1:17" ht="18">
      <c r="A110" s="235"/>
      <c r="B110" s="249"/>
      <c r="C110" s="225"/>
      <c r="D110" s="91"/>
      <c r="E110" s="74"/>
      <c r="F110" s="243"/>
      <c r="G110" s="246"/>
      <c r="H110" s="247"/>
      <c r="I110" s="233"/>
      <c r="J110" s="233"/>
      <c r="K110" s="754"/>
      <c r="L110" s="246"/>
      <c r="M110" s="247"/>
      <c r="N110" s="233"/>
      <c r="O110" s="233"/>
      <c r="P110" s="754">
        <v>-1.35E-2</v>
      </c>
      <c r="Q110" s="339" t="s">
        <v>535</v>
      </c>
    </row>
    <row r="111" spans="1:17" ht="18">
      <c r="A111" s="496"/>
      <c r="B111" s="250" t="s">
        <v>365</v>
      </c>
      <c r="C111" s="225"/>
      <c r="D111" s="91"/>
      <c r="E111" s="74"/>
      <c r="F111" s="243"/>
      <c r="G111" s="246"/>
      <c r="H111" s="247"/>
      <c r="I111" s="233"/>
      <c r="J111" s="233"/>
      <c r="K111" s="754"/>
      <c r="L111" s="246"/>
      <c r="M111" s="247"/>
      <c r="N111" s="233"/>
      <c r="O111" s="233"/>
      <c r="P111" s="754"/>
      <c r="Q111" s="331"/>
    </row>
    <row r="112" spans="1:17" ht="18">
      <c r="A112" s="235">
        <v>70</v>
      </c>
      <c r="B112" s="249" t="s">
        <v>366</v>
      </c>
      <c r="C112" s="225">
        <v>4864810</v>
      </c>
      <c r="D112" s="91" t="s">
        <v>12</v>
      </c>
      <c r="E112" s="74" t="s">
        <v>300</v>
      </c>
      <c r="F112" s="303">
        <v>200</v>
      </c>
      <c r="G112" s="246">
        <v>955203</v>
      </c>
      <c r="H112" s="247">
        <v>955201</v>
      </c>
      <c r="I112" s="247">
        <f>G112-H112</f>
        <v>2</v>
      </c>
      <c r="J112" s="247">
        <f>$F112*I112</f>
        <v>400</v>
      </c>
      <c r="K112" s="752">
        <f>J112/1000000</f>
        <v>4.0000000000000002E-4</v>
      </c>
      <c r="L112" s="246">
        <v>998708</v>
      </c>
      <c r="M112" s="247">
        <v>998813</v>
      </c>
      <c r="N112" s="247">
        <f>L112-M112</f>
        <v>-105</v>
      </c>
      <c r="O112" s="247">
        <f>$F112*N112</f>
        <v>-21000</v>
      </c>
      <c r="P112" s="747">
        <f>O112/1000000</f>
        <v>-2.1000000000000001E-2</v>
      </c>
      <c r="Q112" s="331"/>
    </row>
    <row r="113" spans="1:17" s="354" customFormat="1" ht="18">
      <c r="A113" s="704">
        <v>71</v>
      </c>
      <c r="B113" s="506" t="s">
        <v>367</v>
      </c>
      <c r="C113" s="225">
        <v>4864901</v>
      </c>
      <c r="D113" s="91" t="s">
        <v>12</v>
      </c>
      <c r="E113" s="74" t="s">
        <v>300</v>
      </c>
      <c r="F113" s="243">
        <v>250</v>
      </c>
      <c r="G113" s="246">
        <v>987241</v>
      </c>
      <c r="H113" s="247">
        <v>987240</v>
      </c>
      <c r="I113" s="233">
        <f>G113-H113</f>
        <v>1</v>
      </c>
      <c r="J113" s="233">
        <f>$F113*I113</f>
        <v>250</v>
      </c>
      <c r="K113" s="754">
        <f>J113/1000000</f>
        <v>2.5000000000000001E-4</v>
      </c>
      <c r="L113" s="246">
        <v>1644</v>
      </c>
      <c r="M113" s="247">
        <v>1654</v>
      </c>
      <c r="N113" s="233">
        <f>L113-M113</f>
        <v>-10</v>
      </c>
      <c r="O113" s="233">
        <f>$F113*N113</f>
        <v>-2500</v>
      </c>
      <c r="P113" s="754">
        <f>O113/1000000</f>
        <v>-2.5000000000000001E-3</v>
      </c>
      <c r="Q113" s="331"/>
    </row>
    <row r="114" spans="1:17" s="354" customFormat="1" ht="18">
      <c r="A114" s="704"/>
      <c r="B114" s="251" t="s">
        <v>404</v>
      </c>
      <c r="C114" s="225"/>
      <c r="D114" s="91"/>
      <c r="E114" s="74"/>
      <c r="F114" s="243"/>
      <c r="G114" s="246"/>
      <c r="H114" s="247"/>
      <c r="I114" s="233"/>
      <c r="J114" s="233"/>
      <c r="K114" s="754"/>
      <c r="L114" s="246"/>
      <c r="M114" s="247"/>
      <c r="N114" s="233"/>
      <c r="O114" s="233"/>
      <c r="P114" s="754"/>
      <c r="Q114" s="331"/>
    </row>
    <row r="115" spans="1:17" s="354" customFormat="1" ht="18">
      <c r="A115" s="704">
        <v>72</v>
      </c>
      <c r="B115" s="506" t="s">
        <v>409</v>
      </c>
      <c r="C115" s="225">
        <v>4864960</v>
      </c>
      <c r="D115" s="91" t="s">
        <v>12</v>
      </c>
      <c r="E115" s="74" t="s">
        <v>300</v>
      </c>
      <c r="F115" s="243">
        <v>1000</v>
      </c>
      <c r="G115" s="246">
        <v>973466</v>
      </c>
      <c r="H115" s="247">
        <v>973539</v>
      </c>
      <c r="I115" s="247">
        <f>G115-H115</f>
        <v>-73</v>
      </c>
      <c r="J115" s="247">
        <f>$F115*I115</f>
        <v>-73000</v>
      </c>
      <c r="K115" s="752">
        <f>J115/1000000</f>
        <v>-7.2999999999999995E-2</v>
      </c>
      <c r="L115" s="246">
        <v>2184</v>
      </c>
      <c r="M115" s="247">
        <v>2213</v>
      </c>
      <c r="N115" s="247">
        <f>L115-M115</f>
        <v>-29</v>
      </c>
      <c r="O115" s="247">
        <f>$F115*N115</f>
        <v>-29000</v>
      </c>
      <c r="P115" s="747">
        <f>O115/1000000</f>
        <v>-2.9000000000000001E-2</v>
      </c>
      <c r="Q115" s="331"/>
    </row>
    <row r="116" spans="1:17" ht="18">
      <c r="A116" s="704">
        <v>73</v>
      </c>
      <c r="B116" s="506" t="s">
        <v>410</v>
      </c>
      <c r="C116" s="225">
        <v>5129960</v>
      </c>
      <c r="D116" s="91" t="s">
        <v>12</v>
      </c>
      <c r="E116" s="74" t="s">
        <v>300</v>
      </c>
      <c r="F116" s="355">
        <v>281.25</v>
      </c>
      <c r="G116" s="246">
        <v>717</v>
      </c>
      <c r="H116" s="247">
        <v>833</v>
      </c>
      <c r="I116" s="247">
        <f>G116-H116</f>
        <v>-116</v>
      </c>
      <c r="J116" s="247">
        <f>$F116*I116</f>
        <v>-32625</v>
      </c>
      <c r="K116" s="752">
        <f>J116/1000000</f>
        <v>-3.2625000000000001E-2</v>
      </c>
      <c r="L116" s="246">
        <v>978</v>
      </c>
      <c r="M116" s="247">
        <v>983</v>
      </c>
      <c r="N116" s="247">
        <f>L116-M116</f>
        <v>-5</v>
      </c>
      <c r="O116" s="247">
        <f>$F116*N116</f>
        <v>-1406.25</v>
      </c>
      <c r="P116" s="747">
        <f>O116/1000000</f>
        <v>-1.4062499999999999E-3</v>
      </c>
      <c r="Q116" s="331"/>
    </row>
    <row r="117" spans="1:17" ht="18">
      <c r="A117" s="704"/>
      <c r="B117" s="250" t="s">
        <v>468</v>
      </c>
      <c r="C117" s="225"/>
      <c r="D117" s="91"/>
      <c r="E117" s="74"/>
      <c r="F117" s="355"/>
      <c r="G117" s="246"/>
      <c r="H117" s="247"/>
      <c r="I117" s="247"/>
      <c r="J117" s="247"/>
      <c r="K117" s="752"/>
      <c r="L117" s="246"/>
      <c r="M117" s="247"/>
      <c r="N117" s="247"/>
      <c r="O117" s="247"/>
      <c r="P117" s="752"/>
      <c r="Q117" s="331"/>
    </row>
    <row r="118" spans="1:17" ht="16.5">
      <c r="A118" s="704">
        <v>74</v>
      </c>
      <c r="B118" s="876" t="s">
        <v>474</v>
      </c>
      <c r="C118" s="682" t="s">
        <v>476</v>
      </c>
      <c r="D118" s="252" t="s">
        <v>438</v>
      </c>
      <c r="E118" s="238" t="s">
        <v>300</v>
      </c>
      <c r="F118" s="243">
        <v>1</v>
      </c>
      <c r="G118" s="246">
        <v>-880000</v>
      </c>
      <c r="H118" s="247">
        <v>-870000</v>
      </c>
      <c r="I118" s="247">
        <f>G118-H118</f>
        <v>-10000</v>
      </c>
      <c r="J118" s="247">
        <f>$F118*I118</f>
        <v>-10000</v>
      </c>
      <c r="K118" s="752">
        <f>J118/1000000</f>
        <v>-0.01</v>
      </c>
      <c r="L118" s="246">
        <v>-271000</v>
      </c>
      <c r="M118" s="247">
        <v>-241000</v>
      </c>
      <c r="N118" s="247">
        <f>L118-M118</f>
        <v>-30000</v>
      </c>
      <c r="O118" s="247">
        <f>$F118*N118</f>
        <v>-30000</v>
      </c>
      <c r="P118" s="747">
        <f>O118/1000000</f>
        <v>-0.03</v>
      </c>
      <c r="Q118" s="339"/>
    </row>
    <row r="119" spans="1:17" ht="16.5">
      <c r="A119" s="704">
        <v>75</v>
      </c>
      <c r="B119" s="876" t="s">
        <v>475</v>
      </c>
      <c r="C119" s="682" t="s">
        <v>477</v>
      </c>
      <c r="D119" s="252" t="s">
        <v>438</v>
      </c>
      <c r="E119" s="238" t="s">
        <v>300</v>
      </c>
      <c r="F119" s="243">
        <v>1</v>
      </c>
      <c r="G119" s="246">
        <v>-512000</v>
      </c>
      <c r="H119" s="247">
        <v>-501000</v>
      </c>
      <c r="I119" s="247">
        <f>G119-H119</f>
        <v>-11000</v>
      </c>
      <c r="J119" s="247">
        <f>$F119*I119</f>
        <v>-11000</v>
      </c>
      <c r="K119" s="752">
        <f>J119/1000000</f>
        <v>-1.0999999999999999E-2</v>
      </c>
      <c r="L119" s="246">
        <v>-396000</v>
      </c>
      <c r="M119" s="247">
        <v>-384000</v>
      </c>
      <c r="N119" s="247">
        <f>L119-M119</f>
        <v>-12000</v>
      </c>
      <c r="O119" s="247">
        <f>$F119*N119</f>
        <v>-12000</v>
      </c>
      <c r="P119" s="747">
        <f>O119/1000000</f>
        <v>-1.2E-2</v>
      </c>
      <c r="Q119" s="339"/>
    </row>
    <row r="120" spans="1:17" ht="16.5">
      <c r="A120" s="266">
        <v>76</v>
      </c>
      <c r="B120" s="876" t="s">
        <v>510</v>
      </c>
      <c r="C120" s="682" t="s">
        <v>511</v>
      </c>
      <c r="D120" s="252" t="s">
        <v>438</v>
      </c>
      <c r="E120" s="238" t="s">
        <v>300</v>
      </c>
      <c r="F120" s="243">
        <v>1</v>
      </c>
      <c r="G120" s="246">
        <v>-537000</v>
      </c>
      <c r="H120" s="247">
        <v>-529000</v>
      </c>
      <c r="I120" s="247">
        <f>G120-H120</f>
        <v>-8000</v>
      </c>
      <c r="J120" s="247">
        <f>$F120*I120</f>
        <v>-8000</v>
      </c>
      <c r="K120" s="752">
        <f>J120/1000000</f>
        <v>-8.0000000000000002E-3</v>
      </c>
      <c r="L120" s="246">
        <v>-189000</v>
      </c>
      <c r="M120" s="247">
        <v>-172000</v>
      </c>
      <c r="N120" s="247">
        <f>L120-M120</f>
        <v>-17000</v>
      </c>
      <c r="O120" s="247">
        <f>$F120*N120</f>
        <v>-17000</v>
      </c>
      <c r="P120" s="747">
        <f>O120/1000000</f>
        <v>-1.7000000000000001E-2</v>
      </c>
      <c r="Q120" s="339"/>
    </row>
    <row r="121" spans="1:17" ht="16.5">
      <c r="A121" s="266">
        <v>77</v>
      </c>
      <c r="B121" s="876" t="s">
        <v>504</v>
      </c>
      <c r="C121" s="682" t="s">
        <v>505</v>
      </c>
      <c r="D121" s="252" t="s">
        <v>438</v>
      </c>
      <c r="E121" s="238" t="s">
        <v>300</v>
      </c>
      <c r="F121" s="243">
        <v>1</v>
      </c>
      <c r="G121" s="246">
        <v>-1132000</v>
      </c>
      <c r="H121" s="247">
        <v>-1103000.06</v>
      </c>
      <c r="I121" s="247">
        <f>G121-H121</f>
        <v>-28999.939999999944</v>
      </c>
      <c r="J121" s="247">
        <f>$F121*I121</f>
        <v>-28999.939999999944</v>
      </c>
      <c r="K121" s="752">
        <f>J121/1000000</f>
        <v>-2.8999939999999943E-2</v>
      </c>
      <c r="L121" s="246">
        <v>-258000</v>
      </c>
      <c r="M121" s="247">
        <v>-247000</v>
      </c>
      <c r="N121" s="247">
        <f>L121-M121</f>
        <v>-11000</v>
      </c>
      <c r="O121" s="247">
        <f>$F121*N121</f>
        <v>-11000</v>
      </c>
      <c r="P121" s="747">
        <f>O121/1000000</f>
        <v>-1.0999999999999999E-2</v>
      </c>
      <c r="Q121" s="339"/>
    </row>
    <row r="122" spans="1:17" ht="17.25" thickBot="1">
      <c r="A122" s="267"/>
      <c r="B122" s="877"/>
      <c r="C122" s="878"/>
      <c r="D122" s="545"/>
      <c r="E122" s="542"/>
      <c r="F122" s="879"/>
      <c r="G122" s="330"/>
      <c r="H122" s="330"/>
      <c r="I122" s="330"/>
      <c r="J122" s="330"/>
      <c r="K122" s="880"/>
      <c r="L122" s="330"/>
      <c r="M122" s="330"/>
      <c r="N122" s="330"/>
      <c r="O122" s="330"/>
      <c r="P122" s="880"/>
      <c r="Q122" s="558"/>
    </row>
    <row r="123" spans="1:17" ht="18.75" thickTop="1">
      <c r="B123" s="115" t="s">
        <v>214</v>
      </c>
      <c r="G123" s="247"/>
      <c r="H123" s="247"/>
      <c r="I123" s="390"/>
      <c r="J123" s="390"/>
      <c r="K123" s="310">
        <f>SUM(K7:K122)</f>
        <v>-16.763763557999994</v>
      </c>
      <c r="L123" s="247"/>
      <c r="M123" s="247"/>
      <c r="N123" s="390"/>
      <c r="O123" s="390"/>
      <c r="P123" s="310">
        <f>SUM(P7:P122)</f>
        <v>-6.0808391139999989</v>
      </c>
    </row>
    <row r="124" spans="1:17" ht="15">
      <c r="B124" s="11"/>
      <c r="G124" s="247"/>
      <c r="H124" s="247"/>
      <c r="I124" s="390"/>
      <c r="J124" s="390"/>
      <c r="K124" s="755"/>
      <c r="L124" s="247"/>
      <c r="M124" s="247"/>
      <c r="N124" s="390"/>
      <c r="O124" s="390"/>
      <c r="P124" s="755"/>
    </row>
    <row r="125" spans="1:17" ht="15">
      <c r="B125" s="11"/>
      <c r="G125" s="247"/>
      <c r="H125" s="247"/>
      <c r="I125" s="390"/>
      <c r="J125" s="390"/>
      <c r="K125" s="755"/>
      <c r="L125" s="247"/>
      <c r="M125" s="247"/>
      <c r="N125" s="390"/>
      <c r="O125" s="390"/>
      <c r="P125" s="755"/>
    </row>
    <row r="126" spans="1:17" ht="15">
      <c r="B126" s="11"/>
      <c r="G126" s="247"/>
      <c r="H126" s="247"/>
      <c r="I126" s="390"/>
      <c r="J126" s="390"/>
      <c r="K126" s="755"/>
      <c r="L126" s="247"/>
      <c r="M126" s="247"/>
      <c r="N126" s="390"/>
      <c r="O126" s="390"/>
      <c r="P126" s="755"/>
    </row>
    <row r="127" spans="1:17" ht="15">
      <c r="B127" s="11"/>
      <c r="G127" s="247"/>
      <c r="H127" s="247"/>
      <c r="I127" s="390"/>
      <c r="J127" s="390"/>
      <c r="K127" s="755"/>
      <c r="L127" s="247"/>
      <c r="M127" s="247"/>
      <c r="N127" s="390"/>
      <c r="O127" s="390"/>
      <c r="P127" s="755"/>
    </row>
    <row r="128" spans="1:17" ht="15">
      <c r="B128" s="11"/>
      <c r="G128" s="247"/>
      <c r="H128" s="247"/>
      <c r="I128" s="390"/>
      <c r="J128" s="390"/>
      <c r="K128" s="755"/>
      <c r="L128" s="247"/>
      <c r="M128" s="247"/>
      <c r="N128" s="390"/>
      <c r="O128" s="390"/>
      <c r="P128" s="755"/>
    </row>
    <row r="129" spans="1:17" ht="15.75">
      <c r="A129" s="10"/>
      <c r="G129" s="247"/>
      <c r="H129" s="247"/>
      <c r="I129" s="390"/>
      <c r="J129" s="390"/>
      <c r="K129" s="755"/>
      <c r="L129" s="247"/>
      <c r="M129" s="247"/>
      <c r="N129" s="390"/>
      <c r="O129" s="390"/>
      <c r="P129" s="755"/>
    </row>
    <row r="130" spans="1:17" ht="24" thickBot="1">
      <c r="A130" s="141" t="s">
        <v>213</v>
      </c>
      <c r="G130" s="247"/>
      <c r="H130" s="247"/>
      <c r="I130" s="64" t="s">
        <v>347</v>
      </c>
      <c r="J130" s="354"/>
      <c r="K130" s="756"/>
      <c r="L130" s="247"/>
      <c r="M130" s="247"/>
      <c r="N130" s="64" t="s">
        <v>348</v>
      </c>
      <c r="O130" s="354"/>
      <c r="P130" s="756"/>
      <c r="Q130" s="391" t="str">
        <f>Q1</f>
        <v>OCTOBER-2024</v>
      </c>
    </row>
    <row r="131" spans="1:17" ht="39.6" customHeight="1" thickTop="1" thickBot="1">
      <c r="A131" s="384" t="s">
        <v>8</v>
      </c>
      <c r="B131" s="368" t="s">
        <v>9</v>
      </c>
      <c r="C131" s="369" t="s">
        <v>1</v>
      </c>
      <c r="D131" s="369" t="s">
        <v>2</v>
      </c>
      <c r="E131" s="369" t="s">
        <v>3</v>
      </c>
      <c r="F131" s="369" t="s">
        <v>10</v>
      </c>
      <c r="G131" s="367" t="str">
        <f>G5</f>
        <v>FINAL READING 31/10/2024</v>
      </c>
      <c r="H131" s="369" t="str">
        <f>H5</f>
        <v>INTIAL READING 01/10/2024</v>
      </c>
      <c r="I131" s="369" t="s">
        <v>4</v>
      </c>
      <c r="J131" s="369" t="s">
        <v>5</v>
      </c>
      <c r="K131" s="745" t="s">
        <v>6</v>
      </c>
      <c r="L131" s="367" t="str">
        <f>L5</f>
        <v>FINAL READING 31/10/2024</v>
      </c>
      <c r="M131" s="369" t="str">
        <f>M5</f>
        <v>INTIAL READING 01/10/2024</v>
      </c>
      <c r="N131" s="369" t="s">
        <v>4</v>
      </c>
      <c r="O131" s="369" t="s">
        <v>5</v>
      </c>
      <c r="P131" s="745" t="s">
        <v>6</v>
      </c>
      <c r="Q131" s="385" t="s">
        <v>266</v>
      </c>
    </row>
    <row r="132" spans="1:17" ht="7.9" hidden="1" customHeight="1" thickTop="1" thickBot="1">
      <c r="A132" s="9"/>
      <c r="B132" s="8"/>
      <c r="C132" s="7"/>
      <c r="D132" s="7"/>
      <c r="E132" s="7"/>
      <c r="F132" s="7"/>
      <c r="G132" s="247"/>
      <c r="H132" s="247"/>
      <c r="I132" s="390"/>
      <c r="J132" s="390"/>
      <c r="K132" s="755"/>
      <c r="L132" s="247"/>
      <c r="M132" s="247"/>
      <c r="N132" s="390"/>
      <c r="O132" s="390"/>
      <c r="P132" s="755"/>
    </row>
    <row r="133" spans="1:17" ht="15.95" customHeight="1" thickTop="1">
      <c r="A133" s="244"/>
      <c r="B133" s="245" t="s">
        <v>25</v>
      </c>
      <c r="C133" s="236"/>
      <c r="D133" s="231"/>
      <c r="E133" s="231"/>
      <c r="F133" s="231"/>
      <c r="G133" s="388"/>
      <c r="H133" s="388"/>
      <c r="I133" s="393"/>
      <c r="J133" s="393"/>
      <c r="K133" s="757"/>
      <c r="L133" s="388"/>
      <c r="M133" s="388"/>
      <c r="N133" s="393"/>
      <c r="O133" s="393"/>
      <c r="P133" s="757"/>
      <c r="Q133" s="389"/>
    </row>
    <row r="134" spans="1:17" ht="39.75" customHeight="1">
      <c r="A134" s="235">
        <v>1</v>
      </c>
      <c r="B134" s="249" t="s">
        <v>74</v>
      </c>
      <c r="C134" s="243">
        <v>4865146</v>
      </c>
      <c r="D134" s="238" t="s">
        <v>12</v>
      </c>
      <c r="E134" s="238" t="s">
        <v>300</v>
      </c>
      <c r="F134" s="243">
        <v>-33.33</v>
      </c>
      <c r="G134" s="246">
        <v>223</v>
      </c>
      <c r="H134" s="247">
        <v>197</v>
      </c>
      <c r="I134" s="247">
        <f>G134-H134</f>
        <v>26</v>
      </c>
      <c r="J134" s="247">
        <f>$F134*I134</f>
        <v>-866.57999999999993</v>
      </c>
      <c r="K134" s="752">
        <f>J134/1000000</f>
        <v>-8.6657999999999993E-4</v>
      </c>
      <c r="L134" s="246">
        <v>761</v>
      </c>
      <c r="M134" s="247">
        <v>699</v>
      </c>
      <c r="N134" s="247">
        <f>L134-M134</f>
        <v>62</v>
      </c>
      <c r="O134" s="247">
        <f>$F134*N134</f>
        <v>-2066.46</v>
      </c>
      <c r="P134" s="747">
        <f>O134/1000000</f>
        <v>-2.06646E-3</v>
      </c>
      <c r="Q134" s="351"/>
    </row>
    <row r="135" spans="1:17" ht="16.5">
      <c r="A135" s="235"/>
      <c r="B135" s="250" t="s">
        <v>37</v>
      </c>
      <c r="C135" s="243"/>
      <c r="D135" s="253"/>
      <c r="E135" s="253"/>
      <c r="F135" s="243"/>
      <c r="G135" s="246"/>
      <c r="H135" s="247"/>
      <c r="I135" s="247"/>
      <c r="J135" s="247"/>
      <c r="K135" s="747"/>
      <c r="L135" s="246"/>
      <c r="M135" s="247"/>
      <c r="N135" s="247"/>
      <c r="O135" s="247"/>
      <c r="P135" s="747"/>
      <c r="Q135" s="331"/>
    </row>
    <row r="136" spans="1:17" ht="16.5">
      <c r="A136" s="235">
        <v>2</v>
      </c>
      <c r="B136" s="249" t="s">
        <v>38</v>
      </c>
      <c r="C136" s="243" t="s">
        <v>478</v>
      </c>
      <c r="D136" s="252" t="s">
        <v>438</v>
      </c>
      <c r="E136" s="238" t="s">
        <v>300</v>
      </c>
      <c r="F136" s="881">
        <v>-0.8</v>
      </c>
      <c r="G136" s="246">
        <v>782000</v>
      </c>
      <c r="H136" s="247">
        <v>813000</v>
      </c>
      <c r="I136" s="247">
        <f>G136-H136</f>
        <v>-31000</v>
      </c>
      <c r="J136" s="247">
        <f>$F136*I136</f>
        <v>24800</v>
      </c>
      <c r="K136" s="747">
        <f>J136/1000000</f>
        <v>2.4799999999999999E-2</v>
      </c>
      <c r="L136" s="246">
        <v>-2500</v>
      </c>
      <c r="M136" s="247">
        <v>-2500</v>
      </c>
      <c r="N136" s="247">
        <f>L136-M136</f>
        <v>0</v>
      </c>
      <c r="O136" s="247">
        <f>$F136*N136</f>
        <v>0</v>
      </c>
      <c r="P136" s="747">
        <f>O136/1000000</f>
        <v>0</v>
      </c>
      <c r="Q136" s="339"/>
    </row>
    <row r="137" spans="1:17" ht="15.75" customHeight="1">
      <c r="A137" s="235"/>
      <c r="B137" s="250" t="s">
        <v>17</v>
      </c>
      <c r="C137" s="243"/>
      <c r="D137" s="252"/>
      <c r="E137" s="238"/>
      <c r="F137" s="243"/>
      <c r="G137" s="246"/>
      <c r="H137" s="247"/>
      <c r="I137" s="247"/>
      <c r="J137" s="247"/>
      <c r="K137" s="747"/>
      <c r="L137" s="246"/>
      <c r="M137" s="247"/>
      <c r="N137" s="247"/>
      <c r="O137" s="247"/>
      <c r="P137" s="747"/>
      <c r="Q137" s="331"/>
    </row>
    <row r="138" spans="1:17" ht="16.5">
      <c r="A138" s="235">
        <v>3</v>
      </c>
      <c r="B138" s="249" t="s">
        <v>18</v>
      </c>
      <c r="C138" s="243">
        <v>4865119</v>
      </c>
      <c r="D138" s="252" t="s">
        <v>12</v>
      </c>
      <c r="E138" s="238" t="s">
        <v>300</v>
      </c>
      <c r="F138" s="243">
        <v>-1333.33</v>
      </c>
      <c r="G138" s="246">
        <v>321</v>
      </c>
      <c r="H138" s="247">
        <v>244</v>
      </c>
      <c r="I138" s="247">
        <f>G138-H138</f>
        <v>77</v>
      </c>
      <c r="J138" s="247">
        <f>$F138*I138</f>
        <v>-102666.40999999999</v>
      </c>
      <c r="K138" s="747">
        <f>J138/1000000</f>
        <v>-0.10266640999999999</v>
      </c>
      <c r="L138" s="246">
        <v>28</v>
      </c>
      <c r="M138" s="247">
        <v>28</v>
      </c>
      <c r="N138" s="247">
        <f>L138-M138</f>
        <v>0</v>
      </c>
      <c r="O138" s="247">
        <f>$F138*N138</f>
        <v>0</v>
      </c>
      <c r="P138" s="747">
        <f>O138/1000000</f>
        <v>0</v>
      </c>
      <c r="Q138" s="731"/>
    </row>
    <row r="139" spans="1:17" ht="16.5">
      <c r="A139" s="235">
        <v>4</v>
      </c>
      <c r="B139" s="249" t="s">
        <v>19</v>
      </c>
      <c r="C139" s="243">
        <v>4864825</v>
      </c>
      <c r="D139" s="252" t="s">
        <v>12</v>
      </c>
      <c r="E139" s="238" t="s">
        <v>300</v>
      </c>
      <c r="F139" s="243">
        <v>-133.33000000000001</v>
      </c>
      <c r="G139" s="246">
        <v>6413</v>
      </c>
      <c r="H139" s="247">
        <v>5893</v>
      </c>
      <c r="I139" s="247">
        <f>G139-H139</f>
        <v>520</v>
      </c>
      <c r="J139" s="247">
        <f>$F139*I139</f>
        <v>-69331.600000000006</v>
      </c>
      <c r="K139" s="747">
        <f>J139/1000000</f>
        <v>-6.9331600000000007E-2</v>
      </c>
      <c r="L139" s="246">
        <v>8090</v>
      </c>
      <c r="M139" s="247">
        <v>8089</v>
      </c>
      <c r="N139" s="247">
        <f>L139-M139</f>
        <v>1</v>
      </c>
      <c r="O139" s="247">
        <f>$F139*N139</f>
        <v>-133.33000000000001</v>
      </c>
      <c r="P139" s="747">
        <f>O139/1000000</f>
        <v>-1.3333E-4</v>
      </c>
      <c r="Q139" s="331"/>
    </row>
    <row r="140" spans="1:17" ht="16.5">
      <c r="A140" s="394"/>
      <c r="B140" s="395" t="s">
        <v>44</v>
      </c>
      <c r="C140" s="234"/>
      <c r="D140" s="238"/>
      <c r="E140" s="238"/>
      <c r="F140" s="396"/>
      <c r="G140" s="246"/>
      <c r="H140" s="247"/>
      <c r="I140" s="247"/>
      <c r="J140" s="247"/>
      <c r="K140" s="747"/>
      <c r="L140" s="246"/>
      <c r="M140" s="247"/>
      <c r="N140" s="247"/>
      <c r="O140" s="247"/>
      <c r="P140" s="747"/>
      <c r="Q140" s="331"/>
    </row>
    <row r="141" spans="1:17" ht="16.5">
      <c r="A141" s="235">
        <v>5</v>
      </c>
      <c r="B141" s="358" t="s">
        <v>45</v>
      </c>
      <c r="C141" s="243">
        <v>4865149</v>
      </c>
      <c r="D141" s="253" t="s">
        <v>12</v>
      </c>
      <c r="E141" s="238" t="s">
        <v>300</v>
      </c>
      <c r="F141" s="243">
        <v>-187.5</v>
      </c>
      <c r="G141" s="246">
        <v>995212</v>
      </c>
      <c r="H141" s="247">
        <v>995279</v>
      </c>
      <c r="I141" s="247">
        <f>G141-H141</f>
        <v>-67</v>
      </c>
      <c r="J141" s="247">
        <f>$F141*I141</f>
        <v>12562.5</v>
      </c>
      <c r="K141" s="747">
        <f>J141/1000000</f>
        <v>1.2562500000000001E-2</v>
      </c>
      <c r="L141" s="246">
        <v>996118</v>
      </c>
      <c r="M141" s="247">
        <v>996300</v>
      </c>
      <c r="N141" s="247">
        <f>L141-M141</f>
        <v>-182</v>
      </c>
      <c r="O141" s="247">
        <f>$F141*N141</f>
        <v>34125</v>
      </c>
      <c r="P141" s="747">
        <f>O141/1000000</f>
        <v>3.4125000000000003E-2</v>
      </c>
      <c r="Q141" s="352"/>
    </row>
    <row r="142" spans="1:17" ht="16.5">
      <c r="A142" s="235"/>
      <c r="B142" s="250" t="s">
        <v>33</v>
      </c>
      <c r="C142" s="243"/>
      <c r="D142" s="253"/>
      <c r="E142" s="238"/>
      <c r="F142" s="243"/>
      <c r="G142" s="246"/>
      <c r="H142" s="247"/>
      <c r="I142" s="247"/>
      <c r="J142" s="247"/>
      <c r="K142" s="747"/>
      <c r="L142" s="246"/>
      <c r="M142" s="247"/>
      <c r="N142" s="247"/>
      <c r="O142" s="247"/>
      <c r="P142" s="747"/>
      <c r="Q142" s="331"/>
    </row>
    <row r="143" spans="1:17" ht="16.5">
      <c r="A143" s="235">
        <v>6</v>
      </c>
      <c r="B143" s="249" t="s">
        <v>314</v>
      </c>
      <c r="C143" s="243" t="s">
        <v>495</v>
      </c>
      <c r="D143" s="252" t="s">
        <v>12</v>
      </c>
      <c r="E143" s="238" t="s">
        <v>300</v>
      </c>
      <c r="F143" s="703">
        <v>-0.4</v>
      </c>
      <c r="G143" s="246">
        <v>-6478000</v>
      </c>
      <c r="H143" s="247">
        <v>-6461000</v>
      </c>
      <c r="I143" s="247">
        <f>G143-H143</f>
        <v>-17000</v>
      </c>
      <c r="J143" s="247">
        <f>$F143*I143</f>
        <v>6800</v>
      </c>
      <c r="K143" s="747">
        <f>J143/1000000</f>
        <v>6.7999999999999996E-3</v>
      </c>
      <c r="L143" s="246">
        <v>-3913000</v>
      </c>
      <c r="M143" s="247">
        <v>-3805000</v>
      </c>
      <c r="N143" s="247">
        <f>L143-M143</f>
        <v>-108000</v>
      </c>
      <c r="O143" s="247">
        <f>$F143*N143</f>
        <v>43200</v>
      </c>
      <c r="P143" s="747">
        <f>O143/1000000</f>
        <v>4.3200000000000002E-2</v>
      </c>
      <c r="Q143" s="339"/>
    </row>
    <row r="144" spans="1:17" ht="16.5">
      <c r="A144" s="235"/>
      <c r="B144" s="251" t="s">
        <v>335</v>
      </c>
      <c r="C144" s="243"/>
      <c r="D144" s="252"/>
      <c r="E144" s="238"/>
      <c r="F144" s="243"/>
      <c r="G144" s="246"/>
      <c r="H144" s="247"/>
      <c r="I144" s="247"/>
      <c r="J144" s="247"/>
      <c r="K144" s="747"/>
      <c r="L144" s="246"/>
      <c r="M144" s="247"/>
      <c r="N144" s="247"/>
      <c r="O144" s="247"/>
      <c r="P144" s="747"/>
      <c r="Q144" s="331"/>
    </row>
    <row r="145" spans="1:17" s="238" customFormat="1" ht="15">
      <c r="A145" s="262">
        <v>7</v>
      </c>
      <c r="B145" s="544" t="s">
        <v>340</v>
      </c>
      <c r="C145" s="266">
        <v>4864971</v>
      </c>
      <c r="D145" s="252" t="s">
        <v>12</v>
      </c>
      <c r="E145" s="238" t="s">
        <v>300</v>
      </c>
      <c r="F145" s="252">
        <v>800</v>
      </c>
      <c r="G145" s="246">
        <v>0</v>
      </c>
      <c r="H145" s="247">
        <v>0</v>
      </c>
      <c r="I145" s="253">
        <f>G145-H145</f>
        <v>0</v>
      </c>
      <c r="J145" s="253">
        <f>$F145*I145</f>
        <v>0</v>
      </c>
      <c r="K145" s="758">
        <f>J145/1000000</f>
        <v>0</v>
      </c>
      <c r="L145" s="246">
        <v>999495</v>
      </c>
      <c r="M145" s="247">
        <v>999495</v>
      </c>
      <c r="N145" s="253">
        <f>L145-M145</f>
        <v>0</v>
      </c>
      <c r="O145" s="253">
        <f>$F145*N145</f>
        <v>0</v>
      </c>
      <c r="P145" s="758">
        <f>O145/1000000</f>
        <v>0</v>
      </c>
      <c r="Q145" s="345"/>
    </row>
    <row r="146" spans="1:17" s="479" customFormat="1" ht="18" customHeight="1">
      <c r="A146" s="262"/>
      <c r="B146" s="539" t="s">
        <v>401</v>
      </c>
      <c r="C146" s="266"/>
      <c r="D146" s="252"/>
      <c r="E146" s="238"/>
      <c r="F146" s="252"/>
      <c r="G146" s="246"/>
      <c r="H146" s="247"/>
      <c r="I146" s="253"/>
      <c r="J146" s="253"/>
      <c r="K146" s="758"/>
      <c r="L146" s="246"/>
      <c r="M146" s="247"/>
      <c r="N146" s="253"/>
      <c r="O146" s="253"/>
      <c r="P146" s="758"/>
      <c r="Q146" s="345"/>
    </row>
    <row r="147" spans="1:17" s="479" customFormat="1" ht="15">
      <c r="A147" s="262">
        <v>8</v>
      </c>
      <c r="B147" s="544" t="s">
        <v>402</v>
      </c>
      <c r="C147" s="266">
        <v>4864952</v>
      </c>
      <c r="D147" s="252" t="s">
        <v>12</v>
      </c>
      <c r="E147" s="238" t="s">
        <v>300</v>
      </c>
      <c r="F147" s="252">
        <v>-625</v>
      </c>
      <c r="G147" s="246">
        <v>991937</v>
      </c>
      <c r="H147" s="247">
        <v>991990</v>
      </c>
      <c r="I147" s="253">
        <f>G147-H147</f>
        <v>-53</v>
      </c>
      <c r="J147" s="253">
        <f>$F147*I147</f>
        <v>33125</v>
      </c>
      <c r="K147" s="758">
        <f>J147/1000000</f>
        <v>3.3125000000000002E-2</v>
      </c>
      <c r="L147" s="246">
        <v>1033</v>
      </c>
      <c r="M147" s="247">
        <v>1008</v>
      </c>
      <c r="N147" s="253">
        <f>L147-M147</f>
        <v>25</v>
      </c>
      <c r="O147" s="253">
        <f>$F147*N147</f>
        <v>-15625</v>
      </c>
      <c r="P147" s="758">
        <f>O147/1000000</f>
        <v>-1.5625E-2</v>
      </c>
      <c r="Q147" s="345"/>
    </row>
    <row r="148" spans="1:17" s="479" customFormat="1" ht="15">
      <c r="A148" s="262">
        <v>9</v>
      </c>
      <c r="B148" s="544" t="s">
        <v>402</v>
      </c>
      <c r="C148" s="266">
        <v>4865039</v>
      </c>
      <c r="D148" s="252" t="s">
        <v>12</v>
      </c>
      <c r="E148" s="238" t="s">
        <v>300</v>
      </c>
      <c r="F148" s="252">
        <v>-500</v>
      </c>
      <c r="G148" s="246">
        <v>999561</v>
      </c>
      <c r="H148" s="247">
        <v>999563</v>
      </c>
      <c r="I148" s="253">
        <f>G148-H148</f>
        <v>-2</v>
      </c>
      <c r="J148" s="253">
        <f>$F148*I148</f>
        <v>1000</v>
      </c>
      <c r="K148" s="758">
        <f>J148/1000000</f>
        <v>1E-3</v>
      </c>
      <c r="L148" s="246">
        <v>856</v>
      </c>
      <c r="M148" s="247">
        <v>866</v>
      </c>
      <c r="N148" s="253">
        <f>L148-M148</f>
        <v>-10</v>
      </c>
      <c r="O148" s="253">
        <f>$F148*N148</f>
        <v>5000</v>
      </c>
      <c r="P148" s="758">
        <f>O148/1000000</f>
        <v>5.0000000000000001E-3</v>
      </c>
      <c r="Q148" s="345"/>
    </row>
    <row r="149" spans="1:17" s="479" customFormat="1" ht="15.75">
      <c r="A149" s="262"/>
      <c r="B149" s="539" t="s">
        <v>404</v>
      </c>
      <c r="C149" s="266"/>
      <c r="D149" s="252"/>
      <c r="E149" s="238"/>
      <c r="F149" s="252"/>
      <c r="G149" s="246"/>
      <c r="H149" s="247"/>
      <c r="I149" s="253"/>
      <c r="J149" s="253"/>
      <c r="K149" s="758"/>
      <c r="L149" s="246"/>
      <c r="M149" s="247"/>
      <c r="N149" s="253"/>
      <c r="O149" s="253"/>
      <c r="P149" s="758"/>
      <c r="Q149" s="345"/>
    </row>
    <row r="150" spans="1:17" s="479" customFormat="1" ht="15">
      <c r="A150" s="262">
        <v>10</v>
      </c>
      <c r="B150" s="544" t="s">
        <v>405</v>
      </c>
      <c r="C150" s="266">
        <v>4902510</v>
      </c>
      <c r="D150" s="252" t="s">
        <v>12</v>
      </c>
      <c r="E150" s="238" t="s">
        <v>300</v>
      </c>
      <c r="F150" s="252">
        <v>-400</v>
      </c>
      <c r="G150" s="246">
        <v>998844</v>
      </c>
      <c r="H150" s="247">
        <v>998907</v>
      </c>
      <c r="I150" s="253">
        <f>G150-H150</f>
        <v>-63</v>
      </c>
      <c r="J150" s="253">
        <f>$F150*I150</f>
        <v>25200</v>
      </c>
      <c r="K150" s="758">
        <f>J150/1000000</f>
        <v>2.52E-2</v>
      </c>
      <c r="L150" s="246">
        <v>245</v>
      </c>
      <c r="M150" s="247">
        <v>253</v>
      </c>
      <c r="N150" s="253">
        <f>L150-M150</f>
        <v>-8</v>
      </c>
      <c r="O150" s="253">
        <f>$F150*N150</f>
        <v>3200</v>
      </c>
      <c r="P150" s="758">
        <f>O150/1000000</f>
        <v>3.2000000000000002E-3</v>
      </c>
      <c r="Q150" s="345"/>
    </row>
    <row r="151" spans="1:17" s="479" customFormat="1" ht="15">
      <c r="A151" s="262">
        <v>11</v>
      </c>
      <c r="B151" s="544" t="s">
        <v>406</v>
      </c>
      <c r="C151" s="266">
        <v>4865140</v>
      </c>
      <c r="D151" s="252" t="s">
        <v>12</v>
      </c>
      <c r="E151" s="238" t="s">
        <v>300</v>
      </c>
      <c r="F151" s="252">
        <v>-937.5</v>
      </c>
      <c r="G151" s="246">
        <v>999144</v>
      </c>
      <c r="H151" s="247">
        <v>999153</v>
      </c>
      <c r="I151" s="253">
        <f>G151-H151</f>
        <v>-9</v>
      </c>
      <c r="J151" s="253">
        <f>$F151*I151</f>
        <v>8437.5</v>
      </c>
      <c r="K151" s="758">
        <f>J151/1000000</f>
        <v>8.4375000000000006E-3</v>
      </c>
      <c r="L151" s="246">
        <v>999512</v>
      </c>
      <c r="M151" s="247">
        <v>999537</v>
      </c>
      <c r="N151" s="253">
        <f>L151-M151</f>
        <v>-25</v>
      </c>
      <c r="O151" s="253">
        <f>$F151*N151</f>
        <v>23437.5</v>
      </c>
      <c r="P151" s="758">
        <f>O151/1000000</f>
        <v>2.34375E-2</v>
      </c>
      <c r="Q151" s="345"/>
    </row>
    <row r="152" spans="1:17" s="479" customFormat="1" ht="15">
      <c r="A152" s="262">
        <v>12</v>
      </c>
      <c r="B152" s="544" t="s">
        <v>407</v>
      </c>
      <c r="C152" s="266">
        <v>4864808</v>
      </c>
      <c r="D152" s="252" t="s">
        <v>12</v>
      </c>
      <c r="E152" s="238" t="s">
        <v>300</v>
      </c>
      <c r="F152" s="252">
        <v>-187.5</v>
      </c>
      <c r="G152" s="246">
        <v>977350</v>
      </c>
      <c r="H152" s="247">
        <v>977373</v>
      </c>
      <c r="I152" s="253">
        <f>G152-H152</f>
        <v>-23</v>
      </c>
      <c r="J152" s="253">
        <f>$F152*I152</f>
        <v>4312.5</v>
      </c>
      <c r="K152" s="758">
        <f>J152/1000000</f>
        <v>4.3125000000000004E-3</v>
      </c>
      <c r="L152" s="246">
        <v>2081</v>
      </c>
      <c r="M152" s="247">
        <v>2169</v>
      </c>
      <c r="N152" s="253">
        <f>L152-M152</f>
        <v>-88</v>
      </c>
      <c r="O152" s="253">
        <f>$F152*N152</f>
        <v>16500</v>
      </c>
      <c r="P152" s="758">
        <f>O152/1000000</f>
        <v>1.6500000000000001E-2</v>
      </c>
      <c r="Q152" s="345"/>
    </row>
    <row r="153" spans="1:17" s="479" customFormat="1" ht="15">
      <c r="A153" s="262">
        <v>13</v>
      </c>
      <c r="B153" s="544" t="s">
        <v>463</v>
      </c>
      <c r="C153" s="266">
        <v>4865080</v>
      </c>
      <c r="D153" s="252" t="s">
        <v>12</v>
      </c>
      <c r="E153" s="238" t="s">
        <v>300</v>
      </c>
      <c r="F153" s="252">
        <v>-2500</v>
      </c>
      <c r="G153" s="246">
        <v>999963</v>
      </c>
      <c r="H153" s="247">
        <v>999963</v>
      </c>
      <c r="I153" s="253">
        <f>G153-H153</f>
        <v>0</v>
      </c>
      <c r="J153" s="253">
        <f>$F153*I153</f>
        <v>0</v>
      </c>
      <c r="K153" s="758">
        <f>J153/1000000</f>
        <v>0</v>
      </c>
      <c r="L153" s="246">
        <v>122</v>
      </c>
      <c r="M153" s="247">
        <v>122</v>
      </c>
      <c r="N153" s="253">
        <f>L153-M153</f>
        <v>0</v>
      </c>
      <c r="O153" s="253">
        <f>$F153*N153</f>
        <v>0</v>
      </c>
      <c r="P153" s="758">
        <f>O153/1000000</f>
        <v>0</v>
      </c>
      <c r="Q153" s="345"/>
    </row>
    <row r="154" spans="1:17" s="238" customFormat="1" ht="15.75" thickBot="1">
      <c r="A154" s="505">
        <v>14</v>
      </c>
      <c r="B154" s="540" t="s">
        <v>408</v>
      </c>
      <c r="C154" s="253">
        <v>4864796</v>
      </c>
      <c r="D154" s="545" t="s">
        <v>12</v>
      </c>
      <c r="E154" s="542" t="s">
        <v>300</v>
      </c>
      <c r="F154" s="253">
        <v>-125</v>
      </c>
      <c r="G154" s="246">
        <v>999892</v>
      </c>
      <c r="H154" s="330">
        <v>999885</v>
      </c>
      <c r="I154" s="541">
        <f>G154-H154</f>
        <v>7</v>
      </c>
      <c r="J154" s="541">
        <f>$F154*I154</f>
        <v>-875</v>
      </c>
      <c r="K154" s="751">
        <f>J154/1000000</f>
        <v>-8.7500000000000002E-4</v>
      </c>
      <c r="L154" s="329">
        <v>1201</v>
      </c>
      <c r="M154" s="330">
        <v>1209</v>
      </c>
      <c r="N154" s="541">
        <f>L154-M154</f>
        <v>-8</v>
      </c>
      <c r="O154" s="541">
        <f>$F154*N154</f>
        <v>1000</v>
      </c>
      <c r="P154" s="751">
        <f>O154/1000000</f>
        <v>1E-3</v>
      </c>
      <c r="Q154" s="546"/>
    </row>
    <row r="155" spans="1:17" ht="15.75" thickTop="1">
      <c r="A155" s="336"/>
      <c r="B155" s="336"/>
      <c r="C155" s="336"/>
      <c r="D155" s="336"/>
      <c r="E155" s="336"/>
      <c r="F155" s="336"/>
      <c r="G155" s="336"/>
      <c r="H155" s="336"/>
      <c r="I155" s="336"/>
      <c r="J155" s="336"/>
      <c r="K155" s="759"/>
      <c r="L155" s="388"/>
      <c r="M155" s="336"/>
      <c r="N155" s="336"/>
      <c r="O155" s="336"/>
      <c r="P155" s="759"/>
      <c r="Q155" s="336"/>
    </row>
    <row r="156" spans="1:17" ht="18">
      <c r="A156" s="354"/>
      <c r="B156" s="204" t="s">
        <v>267</v>
      </c>
      <c r="C156" s="354"/>
      <c r="D156" s="354"/>
      <c r="E156" s="354"/>
      <c r="F156" s="354"/>
      <c r="G156" s="354"/>
      <c r="H156" s="354"/>
      <c r="I156" s="354"/>
      <c r="J156" s="354"/>
      <c r="K156" s="103">
        <f>SUM(K134:K155)</f>
        <v>-5.7502089999999992E-2</v>
      </c>
      <c r="L156" s="354"/>
      <c r="M156" s="354"/>
      <c r="N156" s="354"/>
      <c r="O156" s="354"/>
      <c r="P156" s="103">
        <f>SUM(P134:P155)</f>
        <v>0.10863771</v>
      </c>
      <c r="Q156" s="354"/>
    </row>
    <row r="157" spans="1:17" ht="15.75">
      <c r="A157" s="354"/>
      <c r="B157" s="354"/>
      <c r="C157" s="354"/>
      <c r="D157" s="354"/>
      <c r="E157" s="354"/>
      <c r="F157" s="354"/>
      <c r="G157" s="354"/>
      <c r="H157" s="354"/>
      <c r="I157" s="354"/>
      <c r="J157" s="354"/>
      <c r="K157" s="760"/>
      <c r="L157" s="354"/>
      <c r="M157" s="354"/>
      <c r="N157" s="354"/>
      <c r="O157" s="354"/>
      <c r="P157" s="760"/>
      <c r="Q157" s="354"/>
    </row>
    <row r="158" spans="1:17" ht="15.75">
      <c r="A158" s="354"/>
      <c r="B158" s="354"/>
      <c r="C158" s="354"/>
      <c r="D158" s="354"/>
      <c r="E158" s="354"/>
      <c r="F158" s="354"/>
      <c r="G158" s="354"/>
      <c r="H158" s="354"/>
      <c r="I158" s="354"/>
      <c r="J158" s="354"/>
      <c r="K158" s="760"/>
      <c r="L158" s="354"/>
      <c r="M158" s="354"/>
      <c r="N158" s="354"/>
      <c r="O158" s="354"/>
      <c r="P158" s="760"/>
      <c r="Q158" s="354"/>
    </row>
    <row r="159" spans="1:17" ht="15.75">
      <c r="A159" s="354"/>
      <c r="B159" s="354"/>
      <c r="C159" s="354"/>
      <c r="D159" s="354"/>
      <c r="E159" s="354"/>
      <c r="F159" s="354"/>
      <c r="G159" s="354"/>
      <c r="H159" s="354"/>
      <c r="I159" s="354"/>
      <c r="J159" s="354"/>
      <c r="K159" s="760"/>
      <c r="L159" s="354"/>
      <c r="M159" s="354"/>
      <c r="N159" s="354"/>
      <c r="O159" s="354"/>
      <c r="P159" s="760"/>
      <c r="Q159" s="354"/>
    </row>
    <row r="160" spans="1:17" ht="15.75">
      <c r="A160" s="354"/>
      <c r="B160" s="354"/>
      <c r="C160" s="354"/>
      <c r="D160" s="354"/>
      <c r="E160" s="354"/>
      <c r="F160" s="354"/>
      <c r="G160" s="354"/>
      <c r="H160" s="354"/>
      <c r="I160" s="354"/>
      <c r="J160" s="354"/>
      <c r="K160" s="760"/>
      <c r="L160" s="354"/>
      <c r="M160" s="354"/>
      <c r="N160" s="354"/>
      <c r="O160" s="354"/>
      <c r="P160" s="760"/>
      <c r="Q160" s="354"/>
    </row>
    <row r="161" spans="1:17" ht="15.75">
      <c r="A161" s="354"/>
      <c r="B161" s="354"/>
      <c r="C161" s="354"/>
      <c r="D161" s="354"/>
      <c r="E161" s="354"/>
      <c r="F161" s="354"/>
      <c r="G161" s="354"/>
      <c r="H161" s="354"/>
      <c r="I161" s="354"/>
      <c r="J161" s="354"/>
      <c r="K161" s="760"/>
      <c r="L161" s="354"/>
      <c r="M161" s="354"/>
      <c r="N161" s="354"/>
      <c r="O161" s="354"/>
      <c r="P161" s="760"/>
      <c r="Q161" s="354"/>
    </row>
    <row r="162" spans="1:17" ht="13.5" thickBot="1">
      <c r="A162" s="402"/>
      <c r="B162" s="402"/>
      <c r="C162" s="402"/>
      <c r="D162" s="402"/>
      <c r="E162" s="402"/>
      <c r="F162" s="402"/>
      <c r="G162" s="402"/>
      <c r="H162" s="402"/>
      <c r="I162" s="402"/>
      <c r="J162" s="402"/>
      <c r="K162" s="761"/>
      <c r="L162" s="402"/>
      <c r="M162" s="402"/>
      <c r="N162" s="402"/>
      <c r="O162" s="402"/>
      <c r="P162" s="761"/>
      <c r="Q162" s="402"/>
    </row>
    <row r="163" spans="1:17" ht="31.5" customHeight="1">
      <c r="A163" s="104" t="s">
        <v>216</v>
      </c>
      <c r="B163" s="105"/>
      <c r="C163" s="105"/>
      <c r="D163" s="106"/>
      <c r="E163" s="107"/>
      <c r="F163" s="106"/>
      <c r="G163" s="106"/>
      <c r="H163" s="105"/>
      <c r="I163" s="108"/>
      <c r="J163" s="109"/>
      <c r="K163" s="110"/>
      <c r="L163" s="399"/>
      <c r="M163" s="399"/>
      <c r="N163" s="399"/>
      <c r="O163" s="399"/>
      <c r="P163" s="654"/>
      <c r="Q163" s="400"/>
    </row>
    <row r="164" spans="1:17" ht="28.5" customHeight="1">
      <c r="A164" s="111" t="s">
        <v>264</v>
      </c>
      <c r="B164" s="66"/>
      <c r="C164" s="66"/>
      <c r="D164" s="66"/>
      <c r="E164" s="67"/>
      <c r="F164" s="66"/>
      <c r="G164" s="66"/>
      <c r="H164" s="66"/>
      <c r="I164" s="68"/>
      <c r="J164" s="66"/>
      <c r="K164" s="103">
        <f>K123</f>
        <v>-16.763763557999994</v>
      </c>
      <c r="L164" s="354"/>
      <c r="M164" s="354"/>
      <c r="N164" s="354"/>
      <c r="O164" s="354"/>
      <c r="P164" s="103">
        <f>P123</f>
        <v>-6.0808391139999989</v>
      </c>
      <c r="Q164" s="401"/>
    </row>
    <row r="165" spans="1:17" ht="28.5" customHeight="1">
      <c r="A165" s="111" t="s">
        <v>265</v>
      </c>
      <c r="B165" s="66"/>
      <c r="C165" s="66"/>
      <c r="D165" s="66"/>
      <c r="E165" s="67"/>
      <c r="F165" s="66"/>
      <c r="G165" s="66"/>
      <c r="H165" s="66"/>
      <c r="I165" s="68"/>
      <c r="J165" s="66"/>
      <c r="K165" s="103">
        <f>K156</f>
        <v>-5.7502089999999992E-2</v>
      </c>
      <c r="L165" s="354"/>
      <c r="M165" s="354"/>
      <c r="N165" s="354"/>
      <c r="O165" s="354"/>
      <c r="P165" s="103">
        <f>P156</f>
        <v>0.10863771</v>
      </c>
      <c r="Q165" s="401"/>
    </row>
    <row r="166" spans="1:17" ht="28.5" customHeight="1">
      <c r="A166" s="111" t="s">
        <v>217</v>
      </c>
      <c r="B166" s="66"/>
      <c r="C166" s="66"/>
      <c r="D166" s="66"/>
      <c r="E166" s="67"/>
      <c r="F166" s="66"/>
      <c r="G166" s="66"/>
      <c r="H166" s="66"/>
      <c r="I166" s="68"/>
      <c r="J166" s="66"/>
      <c r="K166" s="103">
        <f>'ROHTAK ROAD'!K43</f>
        <v>-0.31639375000000003</v>
      </c>
      <c r="L166" s="354"/>
      <c r="M166" s="354"/>
      <c r="N166" s="354"/>
      <c r="O166" s="354"/>
      <c r="P166" s="103">
        <f>'ROHTAK ROAD'!P43</f>
        <v>-1.6127187499999998</v>
      </c>
      <c r="Q166" s="401"/>
    </row>
    <row r="167" spans="1:17" ht="27.75" customHeight="1" thickBot="1">
      <c r="A167" s="113" t="s">
        <v>218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307">
        <f>SUM(K164:K166)</f>
        <v>-17.137659397999993</v>
      </c>
      <c r="L167" s="402"/>
      <c r="M167" s="402"/>
      <c r="N167" s="402"/>
      <c r="O167" s="402"/>
      <c r="P167" s="307">
        <f>SUM(P164:P166)</f>
        <v>-7.5849201539999989</v>
      </c>
      <c r="Q167" s="403"/>
    </row>
    <row r="171" spans="1:17" ht="13.5" thickBot="1">
      <c r="A171" s="172"/>
    </row>
    <row r="172" spans="1:17">
      <c r="A172" s="404"/>
      <c r="B172" s="405"/>
      <c r="C172" s="405"/>
      <c r="D172" s="405"/>
      <c r="E172" s="405"/>
      <c r="F172" s="405"/>
      <c r="G172" s="405"/>
      <c r="H172" s="399"/>
      <c r="I172" s="399"/>
      <c r="J172" s="399"/>
      <c r="K172" s="654"/>
      <c r="L172" s="399"/>
      <c r="M172" s="399"/>
      <c r="N172" s="399"/>
      <c r="O172" s="399"/>
      <c r="P172" s="654"/>
      <c r="Q172" s="400"/>
    </row>
    <row r="173" spans="1:17" ht="23.25">
      <c r="A173" s="406" t="s">
        <v>282</v>
      </c>
      <c r="B173" s="407"/>
      <c r="C173" s="407"/>
      <c r="D173" s="407"/>
      <c r="E173" s="407"/>
      <c r="F173" s="407"/>
      <c r="G173" s="407"/>
      <c r="H173" s="354"/>
      <c r="I173" s="354"/>
      <c r="J173" s="354"/>
      <c r="K173" s="756"/>
      <c r="L173" s="354"/>
      <c r="M173" s="354"/>
      <c r="N173" s="354"/>
      <c r="O173" s="354"/>
      <c r="P173" s="756"/>
      <c r="Q173" s="401"/>
    </row>
    <row r="174" spans="1:17">
      <c r="A174" s="408"/>
      <c r="B174" s="407"/>
      <c r="C174" s="407"/>
      <c r="D174" s="407"/>
      <c r="E174" s="407"/>
      <c r="F174" s="407"/>
      <c r="G174" s="407"/>
      <c r="H174" s="354"/>
      <c r="I174" s="354"/>
      <c r="J174" s="354"/>
      <c r="K174" s="756"/>
      <c r="L174" s="354"/>
      <c r="M174" s="354"/>
      <c r="N174" s="354"/>
      <c r="O174" s="354"/>
      <c r="P174" s="756"/>
      <c r="Q174" s="401"/>
    </row>
    <row r="175" spans="1:17" ht="15.75">
      <c r="A175" s="409"/>
      <c r="B175" s="410"/>
      <c r="C175" s="410"/>
      <c r="D175" s="410"/>
      <c r="E175" s="410"/>
      <c r="F175" s="410"/>
      <c r="G175" s="410"/>
      <c r="H175" s="354"/>
      <c r="I175" s="354"/>
      <c r="J175" s="354"/>
      <c r="K175" s="762" t="s">
        <v>294</v>
      </c>
      <c r="L175" s="354"/>
      <c r="M175" s="354"/>
      <c r="N175" s="354"/>
      <c r="O175" s="354"/>
      <c r="P175" s="762" t="s">
        <v>295</v>
      </c>
      <c r="Q175" s="401"/>
    </row>
    <row r="176" spans="1:17">
      <c r="A176" s="411"/>
      <c r="B176" s="74"/>
      <c r="C176" s="74"/>
      <c r="D176" s="74"/>
      <c r="E176" s="74"/>
      <c r="F176" s="74"/>
      <c r="G176" s="74"/>
      <c r="H176" s="354"/>
      <c r="I176" s="354"/>
      <c r="J176" s="354"/>
      <c r="K176" s="756"/>
      <c r="L176" s="354"/>
      <c r="M176" s="354"/>
      <c r="N176" s="354"/>
      <c r="O176" s="354"/>
      <c r="P176" s="756"/>
      <c r="Q176" s="401"/>
    </row>
    <row r="177" spans="1:17">
      <c r="A177" s="411"/>
      <c r="B177" s="74"/>
      <c r="C177" s="74"/>
      <c r="D177" s="74"/>
      <c r="E177" s="74"/>
      <c r="F177" s="74"/>
      <c r="G177" s="74"/>
      <c r="H177" s="354"/>
      <c r="I177" s="354"/>
      <c r="J177" s="354"/>
      <c r="K177" s="756"/>
      <c r="L177" s="354"/>
      <c r="M177" s="354"/>
      <c r="N177" s="354"/>
      <c r="O177" s="354"/>
      <c r="P177" s="756"/>
      <c r="Q177" s="401"/>
    </row>
    <row r="178" spans="1:17" ht="24.75" customHeight="1">
      <c r="A178" s="412" t="s">
        <v>285</v>
      </c>
      <c r="B178" s="413"/>
      <c r="C178" s="413"/>
      <c r="D178" s="414"/>
      <c r="E178" s="414"/>
      <c r="F178" s="415"/>
      <c r="G178" s="414"/>
      <c r="H178" s="354"/>
      <c r="I178" s="354"/>
      <c r="J178" s="354"/>
      <c r="K178" s="416">
        <f>K167</f>
        <v>-17.137659397999993</v>
      </c>
      <c r="L178" s="414" t="s">
        <v>283</v>
      </c>
      <c r="M178" s="354"/>
      <c r="N178" s="354"/>
      <c r="O178" s="354"/>
      <c r="P178" s="416">
        <f>P167</f>
        <v>-7.5849201539999989</v>
      </c>
      <c r="Q178" s="417" t="s">
        <v>283</v>
      </c>
    </row>
    <row r="179" spans="1:17" ht="15">
      <c r="A179" s="418"/>
      <c r="B179" s="419"/>
      <c r="C179" s="419"/>
      <c r="D179" s="407"/>
      <c r="E179" s="407"/>
      <c r="F179" s="420"/>
      <c r="G179" s="407"/>
      <c r="H179" s="354"/>
      <c r="I179" s="354"/>
      <c r="J179" s="354"/>
      <c r="K179" s="416"/>
      <c r="L179" s="407"/>
      <c r="M179" s="354"/>
      <c r="N179" s="354"/>
      <c r="O179" s="354"/>
      <c r="P179" s="416"/>
      <c r="Q179" s="421"/>
    </row>
    <row r="180" spans="1:17" ht="21.75" customHeight="1">
      <c r="A180" s="422" t="s">
        <v>284</v>
      </c>
      <c r="B180" s="34"/>
      <c r="C180" s="34"/>
      <c r="D180" s="407"/>
      <c r="E180" s="407"/>
      <c r="F180" s="423"/>
      <c r="G180" s="414"/>
      <c r="H180" s="354"/>
      <c r="I180" s="354"/>
      <c r="J180" s="354"/>
      <c r="K180" s="416">
        <f>'STEPPED UP GENCO'!K71</f>
        <v>2.4713811158999999</v>
      </c>
      <c r="L180" s="414" t="s">
        <v>283</v>
      </c>
      <c r="M180" s="354"/>
      <c r="N180" s="354"/>
      <c r="O180" s="354"/>
      <c r="P180" s="416">
        <f>'STEPPED UP GENCO'!P71</f>
        <v>0.22691398999999995</v>
      </c>
      <c r="Q180" s="417" t="s">
        <v>283</v>
      </c>
    </row>
    <row r="181" spans="1:17">
      <c r="A181" s="424"/>
      <c r="B181" s="354"/>
      <c r="C181" s="354"/>
      <c r="D181" s="354"/>
      <c r="E181" s="354"/>
      <c r="F181" s="354"/>
      <c r="G181" s="354"/>
      <c r="H181" s="354"/>
      <c r="I181" s="354"/>
      <c r="J181" s="354"/>
      <c r="K181" s="756"/>
      <c r="L181" s="354"/>
      <c r="M181" s="354"/>
      <c r="N181" s="354"/>
      <c r="O181" s="354"/>
      <c r="P181" s="756"/>
      <c r="Q181" s="401"/>
    </row>
    <row r="182" spans="1:17" ht="2.25" customHeight="1">
      <c r="A182" s="424"/>
      <c r="B182" s="354"/>
      <c r="C182" s="354"/>
      <c r="D182" s="354"/>
      <c r="E182" s="354"/>
      <c r="F182" s="354"/>
      <c r="G182" s="354"/>
      <c r="H182" s="354"/>
      <c r="I182" s="354"/>
      <c r="J182" s="354"/>
      <c r="K182" s="756"/>
      <c r="L182" s="354"/>
      <c r="M182" s="354"/>
      <c r="N182" s="354"/>
      <c r="O182" s="354"/>
      <c r="P182" s="756"/>
      <c r="Q182" s="401"/>
    </row>
    <row r="183" spans="1:17" ht="7.5" customHeight="1">
      <c r="A183" s="424"/>
      <c r="B183" s="354"/>
      <c r="C183" s="354"/>
      <c r="D183" s="354"/>
      <c r="E183" s="354"/>
      <c r="F183" s="354"/>
      <c r="G183" s="354"/>
      <c r="H183" s="354"/>
      <c r="I183" s="354"/>
      <c r="J183" s="354"/>
      <c r="K183" s="756"/>
      <c r="L183" s="354"/>
      <c r="M183" s="354"/>
      <c r="N183" s="354"/>
      <c r="O183" s="354"/>
      <c r="P183" s="756"/>
      <c r="Q183" s="401"/>
    </row>
    <row r="184" spans="1:17" ht="21" thickBot="1">
      <c r="A184" s="425"/>
      <c r="B184" s="402"/>
      <c r="C184" s="402"/>
      <c r="D184" s="402"/>
      <c r="E184" s="402"/>
      <c r="F184" s="402"/>
      <c r="G184" s="402"/>
      <c r="H184" s="426"/>
      <c r="I184" s="426"/>
      <c r="J184" s="427" t="s">
        <v>286</v>
      </c>
      <c r="K184" s="428">
        <f>SUM(K178:K183)</f>
        <v>-14.666278282099993</v>
      </c>
      <c r="L184" s="426" t="s">
        <v>283</v>
      </c>
      <c r="M184" s="429"/>
      <c r="N184" s="402"/>
      <c r="O184" s="402"/>
      <c r="P184" s="428">
        <f>SUM(P178:P183)</f>
        <v>-7.358006163999999</v>
      </c>
      <c r="Q184" s="430" t="s">
        <v>283</v>
      </c>
    </row>
  </sheetData>
  <phoneticPr fontId="5" type="noConversion"/>
  <printOptions horizontalCentered="1"/>
  <pageMargins left="0.39" right="0.25" top="0.36" bottom="0" header="0.38" footer="0.5"/>
  <pageSetup scale="50" orientation="landscape" r:id="rId1"/>
  <headerFooter alignWithMargins="0"/>
  <rowBreaks count="2" manualBreakCount="2">
    <brk id="71" max="16" man="1"/>
    <brk id="1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596"/>
      <c r="B1" s="213"/>
      <c r="C1" s="597"/>
    </row>
    <row r="2" spans="1:3" ht="20.25">
      <c r="A2" s="596"/>
      <c r="B2" s="213"/>
      <c r="C2" s="597"/>
    </row>
    <row r="3" spans="1:3" ht="20.25">
      <c r="A3" s="596"/>
      <c r="B3" s="213"/>
      <c r="C3" s="597"/>
    </row>
    <row r="4" spans="1:3" ht="20.25">
      <c r="A4" s="596"/>
      <c r="B4" s="213"/>
      <c r="C4" s="597"/>
    </row>
    <row r="5" spans="1:3" ht="20.25">
      <c r="A5" s="596"/>
      <c r="B5" s="213"/>
      <c r="C5" s="597"/>
    </row>
    <row r="6" spans="1:3" ht="20.25">
      <c r="A6" s="596"/>
      <c r="B6" s="213"/>
      <c r="C6" s="597"/>
    </row>
    <row r="7" spans="1:3" ht="20.25">
      <c r="A7" s="596"/>
      <c r="B7" s="213"/>
      <c r="C7" s="597"/>
    </row>
    <row r="8" spans="1:3" ht="20.25">
      <c r="A8" s="596"/>
      <c r="B8" s="213"/>
      <c r="C8" s="597"/>
    </row>
    <row r="9" spans="1:3" ht="20.25">
      <c r="A9" s="596"/>
      <c r="B9" s="213"/>
      <c r="C9" s="597"/>
    </row>
    <row r="10" spans="1:3" ht="20.25">
      <c r="A10" s="596"/>
      <c r="B10" s="213"/>
      <c r="C10" s="597"/>
    </row>
    <row r="11" spans="1:3" ht="20.25">
      <c r="A11" s="596"/>
      <c r="B11" s="213"/>
      <c r="C11" s="597"/>
    </row>
    <row r="12" spans="1:3" ht="20.25">
      <c r="A12" s="596"/>
      <c r="B12" s="213"/>
      <c r="C12" s="597"/>
    </row>
    <row r="13" spans="1:3" ht="20.25">
      <c r="A13" s="596"/>
      <c r="B13" s="213"/>
      <c r="C13" s="597"/>
    </row>
    <row r="14" spans="1:3" ht="20.25">
      <c r="A14" s="596"/>
      <c r="B14" s="213"/>
      <c r="C14" s="597"/>
    </row>
    <row r="15" spans="1:3" ht="20.25">
      <c r="A15" s="596"/>
      <c r="B15" s="213"/>
      <c r="C15" s="597"/>
    </row>
    <row r="16" spans="1:3" ht="20.25">
      <c r="A16" s="596"/>
      <c r="B16" s="213"/>
      <c r="C16" s="597"/>
    </row>
    <row r="17" spans="1:3" ht="20.25">
      <c r="A17" s="595"/>
      <c r="B17" s="215"/>
      <c r="C17" s="597"/>
    </row>
    <row r="18" spans="1:3" ht="20.25">
      <c r="A18" s="596"/>
      <c r="B18" s="213"/>
      <c r="C18" s="597"/>
    </row>
    <row r="19" spans="1:3" ht="20.25">
      <c r="A19" s="596"/>
      <c r="B19" s="213"/>
      <c r="C19" s="597"/>
    </row>
    <row r="20" spans="1:3" ht="20.25">
      <c r="A20" s="596"/>
      <c r="B20" s="213"/>
      <c r="C20" s="597"/>
    </row>
    <row r="21" spans="1:3" ht="20.25">
      <c r="A21" s="596"/>
      <c r="B21" s="213"/>
      <c r="C21" s="597"/>
    </row>
    <row r="22" spans="1:3" ht="20.25">
      <c r="A22" s="596"/>
      <c r="B22" s="213"/>
      <c r="C22" s="597"/>
    </row>
    <row r="23" spans="1:3" ht="20.25">
      <c r="A23" s="596"/>
      <c r="C23" s="597"/>
    </row>
    <row r="24" spans="1:3" ht="20.25">
      <c r="A24" s="596"/>
      <c r="C24" s="597"/>
    </row>
    <row r="25" spans="1:3" ht="20.25">
      <c r="A25" s="596"/>
      <c r="C25" s="597"/>
    </row>
    <row r="26" spans="1:3" ht="20.25">
      <c r="A26" s="596"/>
      <c r="B26" s="213"/>
      <c r="C26" s="597"/>
    </row>
    <row r="27" spans="1:3" ht="20.25">
      <c r="A27" s="596"/>
      <c r="B27" s="213"/>
      <c r="C27" s="597"/>
    </row>
    <row r="28" spans="1:3" ht="20.25">
      <c r="A28" s="596"/>
      <c r="B28" s="213"/>
      <c r="C28" s="597"/>
    </row>
    <row r="29" spans="1:3" ht="20.25">
      <c r="A29" s="596"/>
      <c r="B29" s="213"/>
      <c r="C29" s="597"/>
    </row>
    <row r="30" spans="1:3" ht="20.25">
      <c r="A30" s="596"/>
      <c r="B30" s="213"/>
      <c r="C30" s="597"/>
    </row>
    <row r="31" spans="1:3" ht="20.25">
      <c r="A31" s="596"/>
      <c r="B31" s="213"/>
      <c r="C31" s="597"/>
    </row>
    <row r="32" spans="1:3">
      <c r="A32" s="123"/>
      <c r="B32" s="123"/>
      <c r="C32" s="597"/>
    </row>
    <row r="33" spans="1:3">
      <c r="A33" s="123"/>
      <c r="B33" s="123"/>
      <c r="C33" s="597"/>
    </row>
    <row r="34" spans="1:3">
      <c r="A34" s="122"/>
      <c r="B34" s="122"/>
      <c r="C34" s="597"/>
    </row>
    <row r="35" spans="1:3">
      <c r="A35" s="123"/>
      <c r="B35" s="123"/>
      <c r="C35" s="597"/>
    </row>
    <row r="36" spans="1:3">
      <c r="A36" s="123"/>
      <c r="B36" s="123"/>
      <c r="C36" s="597"/>
    </row>
    <row r="37" spans="1:3">
      <c r="A37" s="123"/>
      <c r="B37" s="123"/>
      <c r="C37" s="597"/>
    </row>
    <row r="38" spans="1:3">
      <c r="A38" s="123"/>
      <c r="B38" s="123"/>
      <c r="C38" s="597"/>
    </row>
    <row r="39" spans="1:3">
      <c r="A39" s="123"/>
      <c r="B39" s="123"/>
      <c r="C39" s="597"/>
    </row>
    <row r="40" spans="1:3">
      <c r="A40" s="123"/>
      <c r="B40" s="123"/>
      <c r="C40" s="597"/>
    </row>
    <row r="41" spans="1:3">
      <c r="A41" s="123"/>
      <c r="B41" s="123"/>
      <c r="C41" s="597"/>
    </row>
    <row r="42" spans="1:3">
      <c r="A42" s="123"/>
      <c r="B42" s="123"/>
      <c r="C42" s="597"/>
    </row>
    <row r="43" spans="1:3">
      <c r="A43" s="123"/>
      <c r="B43" s="123"/>
      <c r="C43" s="597"/>
    </row>
    <row r="44" spans="1:3">
      <c r="A44" s="123"/>
      <c r="B44" s="123"/>
      <c r="C44" s="597"/>
    </row>
    <row r="45" spans="1:3" ht="14.25">
      <c r="A45" s="238"/>
      <c r="B45" s="238"/>
      <c r="C45" s="597"/>
    </row>
    <row r="46" spans="1:3">
      <c r="A46" s="123"/>
      <c r="B46" s="123"/>
      <c r="C46" s="597"/>
    </row>
    <row r="47" spans="1:3">
      <c r="A47" s="123"/>
      <c r="B47" s="123"/>
      <c r="C47" s="597"/>
    </row>
    <row r="48" spans="1:3">
      <c r="A48" s="123"/>
      <c r="B48" s="123"/>
      <c r="C48" s="597"/>
    </row>
    <row r="49" spans="1:3">
      <c r="A49" s="123"/>
      <c r="B49" s="123"/>
      <c r="C49" s="597"/>
    </row>
    <row r="50" spans="1:3">
      <c r="A50" s="123"/>
      <c r="B50" s="123"/>
      <c r="C50" s="597"/>
    </row>
    <row r="51" spans="1:3">
      <c r="A51" s="123"/>
      <c r="B51" s="123"/>
      <c r="C51" s="597"/>
    </row>
    <row r="52" spans="1:3">
      <c r="A52" s="354"/>
      <c r="B52" s="354"/>
      <c r="C52" s="597"/>
    </row>
    <row r="53" spans="1:3">
      <c r="A53" s="125"/>
      <c r="B53" s="125"/>
      <c r="C53" s="597"/>
    </row>
    <row r="54" spans="1:3">
      <c r="A54" s="354"/>
      <c r="B54" s="354"/>
      <c r="C54" s="597"/>
    </row>
    <row r="55" spans="1:3">
      <c r="A55" s="585"/>
      <c r="B55" s="585"/>
      <c r="C55" s="597"/>
    </row>
    <row r="56" spans="1:3">
      <c r="A56" s="125"/>
      <c r="B56" s="125"/>
      <c r="C56" s="597"/>
    </row>
    <row r="57" spans="1:3">
      <c r="A57" s="123"/>
      <c r="B57" s="123"/>
      <c r="C57" s="597"/>
    </row>
    <row r="58" spans="1:3">
      <c r="A58" s="123"/>
      <c r="B58" s="123"/>
      <c r="C58" s="597"/>
    </row>
    <row r="59" spans="1:3" ht="16.5">
      <c r="A59" s="243"/>
      <c r="B59" s="243"/>
      <c r="C59" s="597"/>
    </row>
    <row r="60" spans="1:3">
      <c r="A60" s="123"/>
      <c r="B60" s="123"/>
      <c r="C60" s="597"/>
    </row>
    <row r="61" spans="1:3">
      <c r="A61" s="123"/>
      <c r="B61" s="123"/>
      <c r="C61" s="597"/>
    </row>
    <row r="62" spans="1:3">
      <c r="A62" s="125"/>
      <c r="B62" s="125"/>
      <c r="C62" s="597"/>
    </row>
    <row r="63" spans="1:3">
      <c r="A63" s="125"/>
      <c r="B63" s="125"/>
      <c r="C63" s="597"/>
    </row>
    <row r="64" spans="1:3">
      <c r="A64" s="130"/>
      <c r="B64" s="130"/>
      <c r="C64" s="597"/>
    </row>
    <row r="65" spans="1:3" ht="18">
      <c r="A65" s="451"/>
      <c r="B65" s="225"/>
      <c r="C65" s="597"/>
    </row>
    <row r="66" spans="1:3" ht="18">
      <c r="A66" s="451"/>
      <c r="B66" s="225"/>
      <c r="C66" s="597"/>
    </row>
    <row r="67" spans="1:3" ht="18">
      <c r="A67" s="451"/>
      <c r="B67" s="225"/>
      <c r="C67" s="597"/>
    </row>
    <row r="68" spans="1:3" ht="18.75" thickBot="1">
      <c r="A68" s="593"/>
      <c r="B68" s="225"/>
      <c r="C68" s="583"/>
    </row>
    <row r="69" spans="1:3" ht="20.25">
      <c r="A69" s="594"/>
      <c r="B69" s="225"/>
      <c r="C69" s="583"/>
    </row>
    <row r="70" spans="1:3" ht="20.25">
      <c r="A70" s="594"/>
      <c r="B70" s="225"/>
      <c r="C70" s="583"/>
    </row>
    <row r="71" spans="1:3" ht="20.25">
      <c r="A71" s="594"/>
      <c r="B71" s="225"/>
      <c r="C71" s="583"/>
    </row>
    <row r="72" spans="1:3" ht="20.25">
      <c r="A72" s="594"/>
      <c r="B72" s="225"/>
      <c r="C72" s="583"/>
    </row>
    <row r="73" spans="1:3" ht="20.25">
      <c r="A73" s="594"/>
      <c r="B73" s="225"/>
      <c r="C73" s="583"/>
    </row>
    <row r="74" spans="1:3" ht="20.25">
      <c r="A74" s="594"/>
      <c r="B74" s="225"/>
      <c r="C74" s="583"/>
    </row>
    <row r="75" spans="1:3" ht="20.25">
      <c r="A75" s="594"/>
      <c r="B75" s="225"/>
      <c r="C75" s="583"/>
    </row>
    <row r="76" spans="1:3" ht="18.75" thickBot="1">
      <c r="A76" s="37"/>
      <c r="B76" s="225"/>
      <c r="C76" s="583"/>
    </row>
    <row r="77" spans="1:3">
      <c r="C77" s="583"/>
    </row>
    <row r="78" spans="1:3">
      <c r="C78" s="583"/>
    </row>
    <row r="79" spans="1:3" ht="18">
      <c r="B79" s="577"/>
      <c r="C79" s="583"/>
    </row>
    <row r="80" spans="1:3" ht="18">
      <c r="A80" s="582"/>
      <c r="B80" s="577"/>
      <c r="C80" s="583"/>
    </row>
    <row r="81" spans="1:3" ht="18">
      <c r="A81" s="582"/>
      <c r="B81" s="225"/>
      <c r="C81" s="583"/>
    </row>
    <row r="82" spans="1:3" ht="18">
      <c r="A82" s="582"/>
      <c r="B82" s="577"/>
      <c r="C82" s="583"/>
    </row>
    <row r="83" spans="1:3" ht="18">
      <c r="A83" s="582"/>
      <c r="B83" s="225"/>
      <c r="C83" s="583"/>
    </row>
    <row r="84" spans="1:3" ht="18">
      <c r="A84" s="582"/>
      <c r="B84" s="225"/>
      <c r="C84" s="583"/>
    </row>
    <row r="85" spans="1:3" ht="18">
      <c r="A85" s="582"/>
      <c r="B85" s="225"/>
      <c r="C85" s="583"/>
    </row>
    <row r="86" spans="1:3" ht="18">
      <c r="A86" s="582"/>
      <c r="B86" s="225"/>
      <c r="C86" s="583"/>
    </row>
    <row r="87" spans="1:3" ht="18">
      <c r="A87" s="582"/>
      <c r="B87" s="577"/>
      <c r="C87" s="583"/>
    </row>
    <row r="88" spans="1:3" ht="18">
      <c r="A88" s="582"/>
      <c r="B88" s="225"/>
      <c r="C88" s="583"/>
    </row>
    <row r="89" spans="1:3" ht="18">
      <c r="A89" s="588"/>
      <c r="B89" s="580"/>
      <c r="C89" s="583"/>
    </row>
    <row r="90" spans="1:3" ht="18">
      <c r="A90" s="582"/>
      <c r="B90" s="225"/>
      <c r="C90" s="583"/>
    </row>
    <row r="91" spans="1:3" ht="18">
      <c r="A91" s="582"/>
      <c r="B91" s="225"/>
      <c r="C91" s="583"/>
    </row>
    <row r="92" spans="1:3" ht="18">
      <c r="A92" s="195"/>
      <c r="B92" s="207"/>
      <c r="C92" s="583"/>
    </row>
    <row r="93" spans="1:3" ht="16.5">
      <c r="A93" s="581"/>
      <c r="B93" s="243"/>
      <c r="C93" s="583"/>
    </row>
    <row r="94" spans="1:3" ht="18">
      <c r="A94" s="582"/>
      <c r="C94" s="583"/>
    </row>
    <row r="95" spans="1:3" ht="18">
      <c r="A95" s="582"/>
      <c r="B95" s="225"/>
      <c r="C95" s="583"/>
    </row>
    <row r="96" spans="1:3" ht="18">
      <c r="A96" s="582"/>
      <c r="B96" s="225"/>
      <c r="C96" s="583"/>
    </row>
    <row r="97" spans="1:3" ht="18">
      <c r="A97" s="582"/>
      <c r="B97" s="225"/>
      <c r="C97" s="583"/>
    </row>
    <row r="98" spans="1:3" ht="16.5">
      <c r="A98" s="581"/>
      <c r="B98" s="243"/>
      <c r="C98" s="583"/>
    </row>
    <row r="99" spans="1:3" ht="16.5">
      <c r="A99" s="581"/>
      <c r="B99" s="243"/>
      <c r="C99" s="583"/>
    </row>
    <row r="100" spans="1:3" ht="16.5">
      <c r="A100" s="581"/>
      <c r="B100" s="243"/>
      <c r="C100" s="583"/>
    </row>
    <row r="101" spans="1:3" ht="16.5">
      <c r="A101" s="581"/>
      <c r="B101" s="243"/>
      <c r="C101" s="583"/>
    </row>
    <row r="102" spans="1:3" ht="16.5">
      <c r="A102" s="581"/>
      <c r="B102" s="243"/>
      <c r="C102" s="583"/>
    </row>
    <row r="103" spans="1:3" ht="16.5">
      <c r="A103" s="581"/>
      <c r="B103" s="243"/>
      <c r="C103" s="583"/>
    </row>
    <row r="104" spans="1:3" ht="16.5">
      <c r="A104" s="581"/>
      <c r="B104" s="243"/>
      <c r="C104" s="583"/>
    </row>
    <row r="105" spans="1:3" ht="16.5">
      <c r="A105" s="581"/>
      <c r="B105" s="243"/>
      <c r="C105" s="583"/>
    </row>
    <row r="106" spans="1:3" ht="16.5">
      <c r="A106" s="581"/>
      <c r="B106" s="243"/>
      <c r="C106" s="583"/>
    </row>
    <row r="107" spans="1:3" ht="16.5">
      <c r="A107" s="581"/>
      <c r="B107" s="579"/>
      <c r="C107" s="583"/>
    </row>
    <row r="108" spans="1:3" ht="16.5">
      <c r="A108" s="581"/>
      <c r="B108" s="579"/>
      <c r="C108" s="583"/>
    </row>
    <row r="109" spans="1:3" ht="16.5">
      <c r="A109" s="581"/>
      <c r="B109" s="579"/>
      <c r="C109" s="583"/>
    </row>
    <row r="110" spans="1:3" ht="16.5">
      <c r="A110" s="581"/>
      <c r="B110" s="579"/>
      <c r="C110" s="583"/>
    </row>
    <row r="111" spans="1:3" ht="16.5">
      <c r="A111" s="581"/>
      <c r="B111" s="579"/>
      <c r="C111" s="583"/>
    </row>
    <row r="112" spans="1:3" ht="16.5">
      <c r="A112" s="581"/>
      <c r="B112" s="579"/>
      <c r="C112" s="583"/>
    </row>
    <row r="113" spans="1:4" ht="16.5">
      <c r="A113" s="581"/>
      <c r="B113" s="579"/>
      <c r="C113" s="583"/>
    </row>
    <row r="114" spans="1:4" ht="18">
      <c r="A114" s="589"/>
      <c r="B114" s="578"/>
      <c r="C114" s="583"/>
    </row>
    <row r="115" spans="1:4">
      <c r="A115" s="590"/>
      <c r="B115" s="12"/>
      <c r="C115" s="583"/>
      <c r="D115" s="12"/>
    </row>
    <row r="116" spans="1:4">
      <c r="A116" s="590"/>
      <c r="B116" s="29"/>
      <c r="C116" s="583"/>
      <c r="D116" s="12"/>
    </row>
    <row r="117" spans="1:4">
      <c r="A117" s="590"/>
      <c r="B117" s="29"/>
      <c r="C117" s="583"/>
      <c r="D117" s="12"/>
    </row>
    <row r="118" spans="1:4">
      <c r="A118" s="590"/>
      <c r="B118" s="29"/>
      <c r="C118" s="583"/>
      <c r="D118" s="12"/>
    </row>
    <row r="119" spans="1:4">
      <c r="A119" s="590"/>
      <c r="B119" s="29"/>
      <c r="C119" s="583"/>
      <c r="D119" s="12"/>
    </row>
    <row r="120" spans="1:4">
      <c r="A120" s="14"/>
      <c r="B120" s="355"/>
      <c r="C120" s="583"/>
      <c r="D120" s="12"/>
    </row>
    <row r="121" spans="1:4">
      <c r="A121" s="14"/>
      <c r="B121" s="74"/>
      <c r="C121" s="583"/>
      <c r="D121" s="12"/>
    </row>
    <row r="122" spans="1:4">
      <c r="A122" s="82"/>
      <c r="B122" s="12"/>
      <c r="C122" s="583"/>
      <c r="D122" s="12"/>
    </row>
    <row r="123" spans="1:4" ht="16.5">
      <c r="A123" s="96"/>
      <c r="B123" s="243"/>
      <c r="C123" s="583"/>
    </row>
    <row r="124" spans="1:4">
      <c r="A124" s="96"/>
      <c r="B124" s="12"/>
      <c r="C124" s="583"/>
    </row>
    <row r="125" spans="1:4">
      <c r="A125" s="13"/>
      <c r="B125" s="12"/>
      <c r="C125" s="583"/>
    </row>
    <row r="126" spans="1:4">
      <c r="A126" s="96"/>
      <c r="B126" s="12"/>
      <c r="C126" s="583"/>
    </row>
    <row r="127" spans="1:4" ht="16.5">
      <c r="A127" s="586"/>
      <c r="B127" s="12"/>
      <c r="C127" s="583"/>
    </row>
    <row r="128" spans="1:4" ht="16.5">
      <c r="A128" s="586"/>
      <c r="B128" s="243"/>
      <c r="C128" s="583"/>
    </row>
    <row r="129" spans="1:3" ht="16.5">
      <c r="A129" s="586"/>
      <c r="B129" s="243"/>
      <c r="C129" s="583"/>
    </row>
    <row r="130" spans="1:3" ht="16.5">
      <c r="A130" s="586"/>
      <c r="B130" s="243"/>
      <c r="C130" s="583"/>
    </row>
    <row r="131" spans="1:3" ht="16.5">
      <c r="A131" s="586"/>
      <c r="B131" s="243"/>
      <c r="C131" s="583"/>
    </row>
    <row r="132" spans="1:3" ht="16.5">
      <c r="A132" s="586"/>
      <c r="B132" s="243"/>
      <c r="C132" s="583"/>
    </row>
    <row r="133" spans="1:3" ht="16.5">
      <c r="A133" s="586"/>
      <c r="B133" s="243"/>
      <c r="C133" s="583"/>
    </row>
    <row r="134" spans="1:3" ht="16.5">
      <c r="A134" s="586"/>
      <c r="B134" s="579"/>
      <c r="C134" s="583"/>
    </row>
    <row r="135" spans="1:3" ht="16.5">
      <c r="A135" s="586"/>
      <c r="B135" s="243"/>
      <c r="C135" s="583"/>
    </row>
    <row r="136" spans="1:3" ht="16.5">
      <c r="A136" s="586"/>
      <c r="B136" s="243"/>
      <c r="C136" s="583"/>
    </row>
    <row r="137" spans="1:3" ht="16.5">
      <c r="A137" s="591"/>
      <c r="B137" s="348"/>
      <c r="C137" s="583"/>
    </row>
    <row r="138" spans="1:3" ht="16.5">
      <c r="A138" s="586"/>
      <c r="B138" s="243"/>
      <c r="C138" s="583"/>
    </row>
    <row r="139" spans="1:3" ht="16.5">
      <c r="A139" s="586"/>
      <c r="B139" s="243"/>
      <c r="C139" s="583"/>
    </row>
    <row r="140" spans="1:3" ht="16.5">
      <c r="A140" s="586"/>
      <c r="B140" s="243"/>
      <c r="C140" s="583"/>
    </row>
    <row r="141" spans="1:3" ht="16.5">
      <c r="A141" s="586"/>
      <c r="B141" s="243"/>
      <c r="C141" s="583"/>
    </row>
    <row r="142" spans="1:3" ht="16.5">
      <c r="A142" s="586"/>
      <c r="B142" s="243"/>
      <c r="C142" s="583"/>
    </row>
    <row r="143" spans="1:3" ht="16.5">
      <c r="A143" s="586"/>
      <c r="B143" s="243"/>
      <c r="C143" s="583"/>
    </row>
    <row r="144" spans="1:3" ht="16.5">
      <c r="A144" s="591"/>
      <c r="B144" s="348"/>
      <c r="C144" s="583"/>
    </row>
    <row r="145" spans="1:3" ht="16.5">
      <c r="A145" s="586"/>
      <c r="B145" s="243"/>
      <c r="C145" s="583"/>
    </row>
    <row r="146" spans="1:3" ht="16.5">
      <c r="A146" s="586"/>
      <c r="B146" s="243"/>
      <c r="C146" s="583"/>
    </row>
    <row r="147" spans="1:3" ht="16.5">
      <c r="A147" s="586"/>
      <c r="B147" s="243"/>
      <c r="C147" s="583"/>
    </row>
    <row r="148" spans="1:3" ht="16.5">
      <c r="A148" s="586"/>
      <c r="B148" s="579"/>
      <c r="C148" s="583"/>
    </row>
    <row r="149" spans="1:3" ht="16.5">
      <c r="A149" s="586"/>
      <c r="B149" s="243"/>
      <c r="C149" s="583"/>
    </row>
    <row r="150" spans="1:3" ht="16.5">
      <c r="A150" s="586"/>
      <c r="B150" s="243"/>
      <c r="C150" s="583"/>
    </row>
    <row r="151" spans="1:3" ht="16.5">
      <c r="A151" s="586"/>
      <c r="B151" s="243"/>
      <c r="C151" s="583"/>
    </row>
    <row r="152" spans="1:3" ht="16.5">
      <c r="A152" s="592"/>
      <c r="B152" s="233"/>
      <c r="C152" s="583"/>
    </row>
    <row r="153" spans="1:3" ht="16.5">
      <c r="A153" s="592"/>
      <c r="B153" s="233"/>
      <c r="C153" s="584"/>
    </row>
    <row r="154" spans="1:3" ht="16.5">
      <c r="A154" s="592"/>
      <c r="B154" s="233"/>
      <c r="C154" s="584"/>
    </row>
    <row r="155" spans="1:3" ht="16.5">
      <c r="A155" s="586"/>
      <c r="B155" s="243"/>
      <c r="C155" s="584"/>
    </row>
    <row r="156" spans="1:3" ht="16.5">
      <c r="A156" s="586"/>
      <c r="B156" s="243"/>
      <c r="C156" s="584"/>
    </row>
    <row r="157" spans="1:3" ht="16.5">
      <c r="A157" s="586"/>
      <c r="B157" s="243"/>
      <c r="C157" s="584"/>
    </row>
    <row r="158" spans="1:3" ht="16.5">
      <c r="A158" s="586"/>
      <c r="B158" s="243"/>
      <c r="C158" s="584"/>
    </row>
    <row r="159" spans="1:3" ht="16.5">
      <c r="A159" s="586"/>
      <c r="B159" s="243"/>
      <c r="C159" s="584"/>
    </row>
    <row r="160" spans="1:3" ht="16.5">
      <c r="A160" s="586"/>
      <c r="B160" s="243"/>
      <c r="C160" s="584"/>
    </row>
    <row r="161" spans="1:3" ht="16.5">
      <c r="A161" s="586"/>
      <c r="B161" s="243"/>
      <c r="C161" s="584"/>
    </row>
    <row r="162" spans="1:3" ht="16.5">
      <c r="A162" s="586"/>
      <c r="B162" s="243"/>
      <c r="C162" s="584"/>
    </row>
    <row r="163" spans="1:3" ht="16.5">
      <c r="A163" s="592"/>
      <c r="B163" s="233"/>
      <c r="C163" s="584"/>
    </row>
    <row r="164" spans="1:3" ht="16.5">
      <c r="A164" s="592"/>
      <c r="B164" s="233"/>
      <c r="C164" s="584"/>
    </row>
    <row r="165" spans="1:3" ht="16.5">
      <c r="A165" s="592"/>
      <c r="B165" s="233"/>
      <c r="C165" s="584"/>
    </row>
    <row r="166" spans="1:3" ht="16.5">
      <c r="A166" s="592"/>
      <c r="B166" s="233"/>
      <c r="C166" s="584"/>
    </row>
    <row r="167" spans="1:3" ht="16.5">
      <c r="A167" s="592"/>
      <c r="B167" s="233"/>
      <c r="C167" s="584"/>
    </row>
    <row r="168" spans="1:3" ht="16.5">
      <c r="A168" s="592"/>
      <c r="B168" s="233"/>
      <c r="C168" s="584"/>
    </row>
    <row r="169" spans="1:3" ht="16.5">
      <c r="A169" s="592"/>
      <c r="B169" s="233"/>
      <c r="C169" s="584"/>
    </row>
    <row r="170" spans="1:3" ht="18">
      <c r="A170" s="587"/>
      <c r="B170" s="225"/>
      <c r="C170" s="584"/>
    </row>
    <row r="171" spans="1:3" ht="18">
      <c r="A171" s="587"/>
      <c r="B171" s="225"/>
      <c r="C171" s="584"/>
    </row>
    <row r="172" spans="1:3" ht="18">
      <c r="A172" s="587"/>
      <c r="B172" s="225"/>
      <c r="C172" s="584"/>
    </row>
    <row r="173" spans="1:3" ht="16.5">
      <c r="A173" s="592"/>
      <c r="B173" s="233"/>
      <c r="C173" s="584"/>
    </row>
    <row r="174" spans="1:3">
      <c r="A174" s="12"/>
      <c r="B174" s="354"/>
      <c r="C174" s="584"/>
    </row>
    <row r="175" spans="1:3">
      <c r="A175" s="12"/>
      <c r="B175" s="354"/>
      <c r="C175" s="12"/>
    </row>
    <row r="176" spans="1:3">
      <c r="B176" s="327"/>
    </row>
    <row r="177" spans="2:2">
      <c r="B177" s="327"/>
    </row>
    <row r="178" spans="2:2">
      <c r="B178" s="327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X215"/>
  <sheetViews>
    <sheetView topLeftCell="A188" zoomScale="70" zoomScaleNormal="70" zoomScaleSheetLayoutView="70" workbookViewId="0">
      <selection activeCell="T82" sqref="T82"/>
    </sheetView>
  </sheetViews>
  <sheetFormatPr defaultRowHeight="12.75"/>
  <cols>
    <col min="1" max="1" width="7.42578125" style="327" customWidth="1"/>
    <col min="2" max="2" width="30.42578125" style="327" customWidth="1"/>
    <col min="3" max="3" width="13.28515625" style="327" customWidth="1"/>
    <col min="4" max="4" width="9" style="327" customWidth="1"/>
    <col min="5" max="5" width="16.5703125" style="327" customWidth="1"/>
    <col min="6" max="6" width="13.42578125" style="327" customWidth="1"/>
    <col min="7" max="7" width="20.28515625" style="327" customWidth="1"/>
    <col min="8" max="8" width="13.42578125" style="327" customWidth="1"/>
    <col min="9" max="9" width="11.85546875" style="327" customWidth="1"/>
    <col min="10" max="10" width="16.28515625" style="327" customWidth="1"/>
    <col min="11" max="11" width="21.5703125" style="492" customWidth="1"/>
    <col min="12" max="12" width="13.42578125" style="327" customWidth="1"/>
    <col min="13" max="13" width="16.28515625" style="327" customWidth="1"/>
    <col min="14" max="14" width="12.140625" style="327" customWidth="1"/>
    <col min="15" max="15" width="15.28515625" style="327" customWidth="1"/>
    <col min="16" max="16" width="21" style="492" customWidth="1"/>
    <col min="17" max="17" width="29.42578125" style="327" customWidth="1"/>
    <col min="18" max="19" width="9.140625" style="327" hidden="1" customWidth="1"/>
    <col min="20" max="16384" width="9.140625" style="327"/>
  </cols>
  <sheetData>
    <row r="1" spans="1:17" s="72" customFormat="1" ht="11.25" customHeight="1">
      <c r="A1" s="11" t="s">
        <v>210</v>
      </c>
      <c r="K1" s="743"/>
      <c r="P1" s="743" t="str">
        <f>NDPL!$Q$1</f>
        <v>OCTOBER-2024</v>
      </c>
      <c r="Q1" s="569"/>
    </row>
    <row r="2" spans="1:17" s="72" customFormat="1" ht="11.25" customHeight="1">
      <c r="A2" s="11" t="s">
        <v>211</v>
      </c>
      <c r="K2" s="743"/>
      <c r="P2" s="743"/>
    </row>
    <row r="3" spans="1:17" s="72" customFormat="1" ht="11.25" customHeight="1">
      <c r="A3" s="11" t="s">
        <v>140</v>
      </c>
      <c r="K3" s="743"/>
      <c r="P3" s="743"/>
    </row>
    <row r="4" spans="1:17" s="72" customFormat="1" ht="11.25" customHeight="1" thickBot="1">
      <c r="A4" s="570" t="s">
        <v>173</v>
      </c>
      <c r="G4" s="74"/>
      <c r="H4" s="74"/>
      <c r="I4" s="568" t="s">
        <v>347</v>
      </c>
      <c r="J4" s="74"/>
      <c r="K4" s="765"/>
      <c r="L4" s="74"/>
      <c r="M4" s="74"/>
      <c r="N4" s="568" t="s">
        <v>348</v>
      </c>
      <c r="O4" s="74"/>
      <c r="P4" s="765"/>
    </row>
    <row r="5" spans="1:17" ht="36.7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31/10/2024</v>
      </c>
      <c r="H5" s="369" t="str">
        <f>NDPL!H5</f>
        <v>INTIAL READING 01/10/2024</v>
      </c>
      <c r="I5" s="369" t="s">
        <v>4</v>
      </c>
      <c r="J5" s="369" t="s">
        <v>5</v>
      </c>
      <c r="K5" s="766" t="s">
        <v>6</v>
      </c>
      <c r="L5" s="367" t="str">
        <f>NDPL!G5</f>
        <v>FINAL READING 31/10/2024</v>
      </c>
      <c r="M5" s="369" t="str">
        <f>NDPL!H5</f>
        <v>INTIAL READING 01/10/2024</v>
      </c>
      <c r="N5" s="369" t="s">
        <v>4</v>
      </c>
      <c r="O5" s="369" t="s">
        <v>5</v>
      </c>
      <c r="P5" s="766" t="s">
        <v>6</v>
      </c>
      <c r="Q5" s="385" t="s">
        <v>266</v>
      </c>
    </row>
    <row r="6" spans="1:17" ht="2.25" hidden="1" customHeight="1" thickTop="1" thickBot="1"/>
    <row r="7" spans="1:17" ht="16.5" customHeight="1" thickTop="1">
      <c r="A7" s="201"/>
      <c r="B7" s="202" t="s">
        <v>141</v>
      </c>
      <c r="C7" s="203"/>
      <c r="D7" s="26"/>
      <c r="E7" s="26"/>
      <c r="F7" s="26"/>
      <c r="G7" s="19"/>
      <c r="H7" s="336"/>
      <c r="I7" s="336"/>
      <c r="J7" s="336"/>
      <c r="K7" s="759"/>
      <c r="L7" s="337"/>
      <c r="M7" s="336"/>
      <c r="N7" s="336"/>
      <c r="O7" s="336"/>
      <c r="P7" s="770"/>
      <c r="Q7" s="389"/>
    </row>
    <row r="8" spans="1:17" ht="16.5" customHeight="1">
      <c r="A8" s="191">
        <v>1</v>
      </c>
      <c r="B8" s="224" t="s">
        <v>142</v>
      </c>
      <c r="C8" s="225">
        <v>4865170</v>
      </c>
      <c r="D8" s="91" t="s">
        <v>12</v>
      </c>
      <c r="E8" s="74" t="s">
        <v>300</v>
      </c>
      <c r="F8" s="233">
        <v>1000</v>
      </c>
      <c r="G8" s="246">
        <v>997672</v>
      </c>
      <c r="H8" s="247">
        <v>997683</v>
      </c>
      <c r="I8" s="233">
        <f t="shared" ref="I8:I19" si="0">G8-H8</f>
        <v>-11</v>
      </c>
      <c r="J8" s="233">
        <f t="shared" ref="J8:J13" si="1">$F8*I8</f>
        <v>-11000</v>
      </c>
      <c r="K8" s="754">
        <f t="shared" ref="K8:K13" si="2">J8/1000000</f>
        <v>-1.0999999999999999E-2</v>
      </c>
      <c r="L8" s="246">
        <v>981863</v>
      </c>
      <c r="M8" s="247">
        <v>982326</v>
      </c>
      <c r="N8" s="233">
        <f t="shared" ref="N8:N17" si="3">L8-M8</f>
        <v>-463</v>
      </c>
      <c r="O8" s="233">
        <f t="shared" ref="O8:O13" si="4">$F8*N8</f>
        <v>-463000</v>
      </c>
      <c r="P8" s="776">
        <f t="shared" ref="P8:P13" si="5">O8/1000000</f>
        <v>-0.46300000000000002</v>
      </c>
      <c r="Q8" s="339"/>
    </row>
    <row r="9" spans="1:17" ht="16.5" customHeight="1">
      <c r="A9" s="191">
        <v>2</v>
      </c>
      <c r="B9" s="224" t="s">
        <v>143</v>
      </c>
      <c r="C9" s="225">
        <v>4864887</v>
      </c>
      <c r="D9" s="91" t="s">
        <v>12</v>
      </c>
      <c r="E9" s="74" t="s">
        <v>300</v>
      </c>
      <c r="F9" s="233">
        <v>1000</v>
      </c>
      <c r="G9" s="246">
        <v>998427</v>
      </c>
      <c r="H9" s="247">
        <v>998444</v>
      </c>
      <c r="I9" s="233">
        <f t="shared" si="0"/>
        <v>-17</v>
      </c>
      <c r="J9" s="233">
        <f>$F9*I9</f>
        <v>-17000</v>
      </c>
      <c r="K9" s="754">
        <f>J9/1000000</f>
        <v>-1.7000000000000001E-2</v>
      </c>
      <c r="L9" s="246">
        <v>995148</v>
      </c>
      <c r="M9" s="247">
        <v>995302</v>
      </c>
      <c r="N9" s="233">
        <f t="shared" si="3"/>
        <v>-154</v>
      </c>
      <c r="O9" s="233">
        <f>$F9*N9</f>
        <v>-154000</v>
      </c>
      <c r="P9" s="776">
        <f>O9/1000000</f>
        <v>-0.154</v>
      </c>
      <c r="Q9" s="343"/>
    </row>
    <row r="10" spans="1:17" ht="16.5" customHeight="1">
      <c r="A10" s="191">
        <v>3</v>
      </c>
      <c r="B10" s="224" t="s">
        <v>144</v>
      </c>
      <c r="C10" s="225">
        <v>4864878</v>
      </c>
      <c r="D10" s="91" t="s">
        <v>12</v>
      </c>
      <c r="E10" s="74" t="s">
        <v>300</v>
      </c>
      <c r="F10" s="233">
        <v>1000</v>
      </c>
      <c r="G10" s="246">
        <v>996935</v>
      </c>
      <c r="H10" s="247">
        <v>996940</v>
      </c>
      <c r="I10" s="233">
        <f>G10-H10</f>
        <v>-5</v>
      </c>
      <c r="J10" s="233">
        <f>$F10*I10</f>
        <v>-5000</v>
      </c>
      <c r="K10" s="754">
        <f>J10/1000000</f>
        <v>-5.0000000000000001E-3</v>
      </c>
      <c r="L10" s="246">
        <v>985437</v>
      </c>
      <c r="M10" s="247">
        <v>986013</v>
      </c>
      <c r="N10" s="233">
        <f>L10-M10</f>
        <v>-576</v>
      </c>
      <c r="O10" s="233">
        <f>$F10*N10</f>
        <v>-576000</v>
      </c>
      <c r="P10" s="776">
        <f>O10/1000000</f>
        <v>-0.57599999999999996</v>
      </c>
      <c r="Q10" s="340"/>
    </row>
    <row r="11" spans="1:17" ht="16.5" customHeight="1">
      <c r="A11" s="191">
        <v>4</v>
      </c>
      <c r="B11" s="224" t="s">
        <v>145</v>
      </c>
      <c r="C11" s="225">
        <v>4865127</v>
      </c>
      <c r="D11" s="91" t="s">
        <v>12</v>
      </c>
      <c r="E11" s="74" t="s">
        <v>300</v>
      </c>
      <c r="F11" s="233">
        <v>1333.33</v>
      </c>
      <c r="G11" s="246">
        <v>999922</v>
      </c>
      <c r="H11" s="247">
        <v>999915</v>
      </c>
      <c r="I11" s="233">
        <f t="shared" si="0"/>
        <v>7</v>
      </c>
      <c r="J11" s="233">
        <f t="shared" si="1"/>
        <v>9333.31</v>
      </c>
      <c r="K11" s="754">
        <f t="shared" si="2"/>
        <v>9.3333099999999992E-3</v>
      </c>
      <c r="L11" s="246">
        <v>994695</v>
      </c>
      <c r="M11" s="247">
        <v>995018</v>
      </c>
      <c r="N11" s="233">
        <f t="shared" si="3"/>
        <v>-323</v>
      </c>
      <c r="O11" s="233">
        <f t="shared" si="4"/>
        <v>-430665.58999999997</v>
      </c>
      <c r="P11" s="776">
        <f t="shared" si="5"/>
        <v>-0.43066558999999999</v>
      </c>
      <c r="Q11" s="598"/>
    </row>
    <row r="12" spans="1:17" ht="16.5" customHeight="1">
      <c r="A12" s="191">
        <v>5</v>
      </c>
      <c r="B12" s="224" t="s">
        <v>146</v>
      </c>
      <c r="C12" s="225">
        <v>4865177</v>
      </c>
      <c r="D12" s="91" t="s">
        <v>12</v>
      </c>
      <c r="E12" s="74" t="s">
        <v>300</v>
      </c>
      <c r="F12" s="233">
        <v>1500</v>
      </c>
      <c r="G12" s="246">
        <v>997529</v>
      </c>
      <c r="H12" s="247">
        <v>997537</v>
      </c>
      <c r="I12" s="233">
        <f t="shared" si="0"/>
        <v>-8</v>
      </c>
      <c r="J12" s="233">
        <f t="shared" si="1"/>
        <v>-12000</v>
      </c>
      <c r="K12" s="754">
        <f t="shared" si="2"/>
        <v>-1.2E-2</v>
      </c>
      <c r="L12" s="246">
        <v>995895</v>
      </c>
      <c r="M12" s="247">
        <v>996028</v>
      </c>
      <c r="N12" s="233">
        <f t="shared" si="3"/>
        <v>-133</v>
      </c>
      <c r="O12" s="233">
        <f t="shared" si="4"/>
        <v>-199500</v>
      </c>
      <c r="P12" s="776">
        <f t="shared" si="5"/>
        <v>-0.19950000000000001</v>
      </c>
      <c r="Q12" s="559"/>
    </row>
    <row r="13" spans="1:17" ht="16.5" customHeight="1">
      <c r="A13" s="191">
        <v>6</v>
      </c>
      <c r="B13" s="224" t="s">
        <v>147</v>
      </c>
      <c r="C13" s="225">
        <v>4865111</v>
      </c>
      <c r="D13" s="91" t="s">
        <v>12</v>
      </c>
      <c r="E13" s="74" t="s">
        <v>300</v>
      </c>
      <c r="F13" s="233">
        <v>1333.33</v>
      </c>
      <c r="G13" s="246">
        <v>10308</v>
      </c>
      <c r="H13" s="247">
        <v>10311</v>
      </c>
      <c r="I13" s="233">
        <f t="shared" si="0"/>
        <v>-3</v>
      </c>
      <c r="J13" s="233">
        <f t="shared" si="1"/>
        <v>-3999.99</v>
      </c>
      <c r="K13" s="754">
        <f t="shared" si="2"/>
        <v>-3.9999900000000001E-3</v>
      </c>
      <c r="L13" s="246">
        <v>16918</v>
      </c>
      <c r="M13" s="247">
        <v>16997</v>
      </c>
      <c r="N13" s="233">
        <f t="shared" si="3"/>
        <v>-79</v>
      </c>
      <c r="O13" s="233">
        <f t="shared" si="4"/>
        <v>-105333.06999999999</v>
      </c>
      <c r="P13" s="776">
        <f t="shared" si="5"/>
        <v>-0.10533306999999999</v>
      </c>
      <c r="Q13" s="340"/>
    </row>
    <row r="14" spans="1:17" ht="16.5" customHeight="1">
      <c r="A14" s="191">
        <v>7</v>
      </c>
      <c r="B14" s="224" t="s">
        <v>148</v>
      </c>
      <c r="C14" s="225">
        <v>4865160</v>
      </c>
      <c r="D14" s="91" t="s">
        <v>12</v>
      </c>
      <c r="E14" s="74" t="s">
        <v>300</v>
      </c>
      <c r="F14" s="233">
        <v>1000</v>
      </c>
      <c r="G14" s="246">
        <v>994275</v>
      </c>
      <c r="H14" s="247">
        <v>994342</v>
      </c>
      <c r="I14" s="233">
        <f>G14-H14</f>
        <v>-67</v>
      </c>
      <c r="J14" s="233">
        <f>$F14*I14</f>
        <v>-67000</v>
      </c>
      <c r="K14" s="754">
        <f>J14/1000000</f>
        <v>-6.7000000000000004E-2</v>
      </c>
      <c r="L14" s="246">
        <v>991797</v>
      </c>
      <c r="M14" s="247">
        <v>992000</v>
      </c>
      <c r="N14" s="233">
        <f>L14-M14</f>
        <v>-203</v>
      </c>
      <c r="O14" s="233">
        <f>$F14*N14</f>
        <v>-203000</v>
      </c>
      <c r="P14" s="776">
        <f>O14/1000000</f>
        <v>-0.20300000000000001</v>
      </c>
      <c r="Q14" s="339"/>
    </row>
    <row r="15" spans="1:17" ht="16.5" customHeight="1">
      <c r="A15" s="191">
        <v>8</v>
      </c>
      <c r="B15" s="723" t="s">
        <v>149</v>
      </c>
      <c r="C15" s="225">
        <v>4865157</v>
      </c>
      <c r="D15" s="91" t="s">
        <v>12</v>
      </c>
      <c r="E15" s="74" t="s">
        <v>300</v>
      </c>
      <c r="F15" s="233">
        <v>1000</v>
      </c>
      <c r="G15" s="246">
        <v>990538</v>
      </c>
      <c r="H15" s="247">
        <v>990547</v>
      </c>
      <c r="I15" s="233">
        <f t="shared" si="0"/>
        <v>-9</v>
      </c>
      <c r="J15" s="233">
        <f>$F15*I15</f>
        <v>-9000</v>
      </c>
      <c r="K15" s="754">
        <f>J15/1000000</f>
        <v>-8.9999999999999993E-3</v>
      </c>
      <c r="L15" s="246">
        <v>983709</v>
      </c>
      <c r="M15" s="247">
        <v>983791</v>
      </c>
      <c r="N15" s="233">
        <f t="shared" si="3"/>
        <v>-82</v>
      </c>
      <c r="O15" s="233">
        <f>$F15*N15</f>
        <v>-82000</v>
      </c>
      <c r="P15" s="776">
        <f>O15/1000000</f>
        <v>-8.2000000000000003E-2</v>
      </c>
      <c r="Q15" s="340"/>
    </row>
    <row r="16" spans="1:17" ht="16.5" customHeight="1">
      <c r="A16" s="191">
        <v>9</v>
      </c>
      <c r="B16" s="224" t="s">
        <v>150</v>
      </c>
      <c r="C16" s="225">
        <v>4865179</v>
      </c>
      <c r="D16" s="91" t="s">
        <v>12</v>
      </c>
      <c r="E16" s="74" t="s">
        <v>300</v>
      </c>
      <c r="F16" s="233">
        <v>800</v>
      </c>
      <c r="G16" s="246">
        <v>19</v>
      </c>
      <c r="H16" s="247">
        <v>29</v>
      </c>
      <c r="I16" s="233">
        <f>G16-H16</f>
        <v>-10</v>
      </c>
      <c r="J16" s="233">
        <f>$F16*I16</f>
        <v>-8000</v>
      </c>
      <c r="K16" s="754">
        <f>J16/1000000</f>
        <v>-8.0000000000000002E-3</v>
      </c>
      <c r="L16" s="246">
        <v>993220</v>
      </c>
      <c r="M16" s="247">
        <v>993411</v>
      </c>
      <c r="N16" s="233">
        <f>L16-M16</f>
        <v>-191</v>
      </c>
      <c r="O16" s="233">
        <f>$F16*N16</f>
        <v>-152800</v>
      </c>
      <c r="P16" s="776">
        <f>O16/1000000</f>
        <v>-0.15279999999999999</v>
      </c>
      <c r="Q16" s="339"/>
    </row>
    <row r="17" spans="1:17" ht="16.5" customHeight="1">
      <c r="A17" s="191">
        <v>10</v>
      </c>
      <c r="B17" s="224" t="s">
        <v>423</v>
      </c>
      <c r="C17" s="225">
        <v>4865125</v>
      </c>
      <c r="D17" s="91" t="s">
        <v>12</v>
      </c>
      <c r="E17" s="74" t="s">
        <v>300</v>
      </c>
      <c r="F17" s="233">
        <v>1333.33</v>
      </c>
      <c r="G17" s="246">
        <v>977655</v>
      </c>
      <c r="H17" s="247">
        <v>977660</v>
      </c>
      <c r="I17" s="233">
        <f t="shared" si="0"/>
        <v>-5</v>
      </c>
      <c r="J17" s="233">
        <f>$F17*I17</f>
        <v>-6666.65</v>
      </c>
      <c r="K17" s="754">
        <f>J17/1000000</f>
        <v>-6.6666499999999997E-3</v>
      </c>
      <c r="L17" s="246">
        <v>6429</v>
      </c>
      <c r="M17" s="247">
        <v>6432</v>
      </c>
      <c r="N17" s="233">
        <f t="shared" si="3"/>
        <v>-3</v>
      </c>
      <c r="O17" s="233">
        <f>$F17*N17</f>
        <v>-3999.99</v>
      </c>
      <c r="P17" s="776">
        <f>O17/1000000</f>
        <v>-3.9999900000000001E-3</v>
      </c>
      <c r="Q17" s="343"/>
    </row>
    <row r="18" spans="1:17" ht="16.5" customHeight="1">
      <c r="A18" s="191"/>
      <c r="B18" s="226" t="s">
        <v>440</v>
      </c>
      <c r="C18" s="225"/>
      <c r="D18" s="91"/>
      <c r="E18" s="91"/>
      <c r="F18" s="233"/>
      <c r="G18" s="246"/>
      <c r="H18" s="247"/>
      <c r="I18" s="233"/>
      <c r="J18" s="233"/>
      <c r="K18" s="767"/>
      <c r="L18" s="246"/>
      <c r="M18" s="247"/>
      <c r="N18" s="233"/>
      <c r="O18" s="233"/>
      <c r="P18" s="777"/>
      <c r="Q18" s="340"/>
    </row>
    <row r="19" spans="1:17" ht="16.5" customHeight="1">
      <c r="A19" s="191">
        <v>11</v>
      </c>
      <c r="B19" s="224" t="s">
        <v>14</v>
      </c>
      <c r="C19" s="225">
        <v>4864786</v>
      </c>
      <c r="D19" s="91" t="s">
        <v>12</v>
      </c>
      <c r="E19" s="74" t="s">
        <v>300</v>
      </c>
      <c r="F19" s="233">
        <v>-6666.6660000000002</v>
      </c>
      <c r="G19" s="246">
        <v>1871</v>
      </c>
      <c r="H19" s="247">
        <v>1871</v>
      </c>
      <c r="I19" s="233">
        <f t="shared" si="0"/>
        <v>0</v>
      </c>
      <c r="J19" s="233">
        <f>$F19*I19</f>
        <v>0</v>
      </c>
      <c r="K19" s="754">
        <f>J19/1000000</f>
        <v>0</v>
      </c>
      <c r="L19" s="246">
        <v>63</v>
      </c>
      <c r="M19" s="247">
        <v>63</v>
      </c>
      <c r="N19" s="233">
        <f>L19-M19</f>
        <v>0</v>
      </c>
      <c r="O19" s="233">
        <f>$F19*N19</f>
        <v>0</v>
      </c>
      <c r="P19" s="776">
        <f>O19/1000000</f>
        <v>0</v>
      </c>
      <c r="Q19" s="340" t="s">
        <v>523</v>
      </c>
    </row>
    <row r="20" spans="1:17" ht="16.5" customHeight="1">
      <c r="A20" s="191">
        <v>12</v>
      </c>
      <c r="B20" s="206" t="s">
        <v>15</v>
      </c>
      <c r="C20" s="225">
        <v>4865025</v>
      </c>
      <c r="D20" s="66" t="s">
        <v>12</v>
      </c>
      <c r="E20" s="74" t="s">
        <v>300</v>
      </c>
      <c r="F20" s="233">
        <v>-1000</v>
      </c>
      <c r="G20" s="246">
        <v>45816</v>
      </c>
      <c r="H20" s="247">
        <v>45785</v>
      </c>
      <c r="I20" s="233">
        <f>G20-H20</f>
        <v>31</v>
      </c>
      <c r="J20" s="233">
        <f>$F20*I20</f>
        <v>-31000</v>
      </c>
      <c r="K20" s="754">
        <f>J20/1000000</f>
        <v>-3.1E-2</v>
      </c>
      <c r="L20" s="246">
        <v>996922</v>
      </c>
      <c r="M20" s="247">
        <v>996830</v>
      </c>
      <c r="N20" s="233">
        <f>L20-M20</f>
        <v>92</v>
      </c>
      <c r="O20" s="233">
        <f>$F20*N20</f>
        <v>-92000</v>
      </c>
      <c r="P20" s="776">
        <f>O20/1000000</f>
        <v>-9.1999999999999998E-2</v>
      </c>
      <c r="Q20" s="340"/>
    </row>
    <row r="21" spans="1:17" ht="16.5" customHeight="1">
      <c r="A21" s="191">
        <v>13</v>
      </c>
      <c r="B21" s="224" t="s">
        <v>16</v>
      </c>
      <c r="C21" s="225">
        <v>5128433</v>
      </c>
      <c r="D21" s="91" t="s">
        <v>12</v>
      </c>
      <c r="E21" s="74" t="s">
        <v>300</v>
      </c>
      <c r="F21" s="233">
        <v>-2000</v>
      </c>
      <c r="G21" s="246">
        <v>6877</v>
      </c>
      <c r="H21" s="247">
        <v>6877</v>
      </c>
      <c r="I21" s="233">
        <f>G21-H21</f>
        <v>0</v>
      </c>
      <c r="J21" s="233">
        <f>$F21*I21</f>
        <v>0</v>
      </c>
      <c r="K21" s="754">
        <f>J21/1000000</f>
        <v>0</v>
      </c>
      <c r="L21" s="246">
        <v>999115</v>
      </c>
      <c r="M21" s="247">
        <v>999026</v>
      </c>
      <c r="N21" s="233">
        <f>L21-M21</f>
        <v>89</v>
      </c>
      <c r="O21" s="233">
        <f>$F21*N21</f>
        <v>-178000</v>
      </c>
      <c r="P21" s="776">
        <f>O21/1000000</f>
        <v>-0.17799999999999999</v>
      </c>
      <c r="Q21" s="340"/>
    </row>
    <row r="22" spans="1:17" ht="16.5" customHeight="1">
      <c r="A22" s="191">
        <v>14</v>
      </c>
      <c r="B22" s="224" t="s">
        <v>384</v>
      </c>
      <c r="C22" s="225">
        <v>5128464</v>
      </c>
      <c r="D22" s="91" t="s">
        <v>12</v>
      </c>
      <c r="E22" s="74" t="s">
        <v>300</v>
      </c>
      <c r="F22" s="233">
        <v>-1000</v>
      </c>
      <c r="G22" s="246">
        <v>6838</v>
      </c>
      <c r="H22" s="247">
        <v>6782</v>
      </c>
      <c r="I22" s="247">
        <f>G22-H22</f>
        <v>56</v>
      </c>
      <c r="J22" s="247">
        <f>$F22*I22</f>
        <v>-56000</v>
      </c>
      <c r="K22" s="752">
        <f>J22/1000000</f>
        <v>-5.6000000000000001E-2</v>
      </c>
      <c r="L22" s="246">
        <v>995049</v>
      </c>
      <c r="M22" s="247">
        <v>995301</v>
      </c>
      <c r="N22" s="247">
        <f>L22-M22</f>
        <v>-252</v>
      </c>
      <c r="O22" s="247">
        <f>$F22*N22</f>
        <v>252000</v>
      </c>
      <c r="P22" s="747">
        <f>O22/1000000</f>
        <v>0.252</v>
      </c>
      <c r="Q22" s="340"/>
    </row>
    <row r="23" spans="1:17" ht="16.5" customHeight="1">
      <c r="A23" s="496"/>
      <c r="B23" s="226" t="s">
        <v>152</v>
      </c>
      <c r="C23" s="225"/>
      <c r="D23" s="91"/>
      <c r="E23" s="91"/>
      <c r="F23" s="233"/>
      <c r="G23" s="246"/>
      <c r="H23" s="247"/>
      <c r="I23" s="233"/>
      <c r="J23" s="233"/>
      <c r="K23" s="754"/>
      <c r="L23" s="246"/>
      <c r="M23" s="247"/>
      <c r="N23" s="233"/>
      <c r="O23" s="233"/>
      <c r="P23" s="776"/>
      <c r="Q23" s="340"/>
    </row>
    <row r="24" spans="1:17" ht="16.5" customHeight="1">
      <c r="A24" s="191">
        <v>15</v>
      </c>
      <c r="B24" s="224" t="s">
        <v>14</v>
      </c>
      <c r="C24" s="225">
        <v>4864958</v>
      </c>
      <c r="D24" s="91" t="s">
        <v>12</v>
      </c>
      <c r="E24" s="74" t="s">
        <v>300</v>
      </c>
      <c r="F24" s="233">
        <v>-1250</v>
      </c>
      <c r="G24" s="246">
        <v>5094</v>
      </c>
      <c r="H24" s="247">
        <v>4997</v>
      </c>
      <c r="I24" s="233">
        <f>G24-H24</f>
        <v>97</v>
      </c>
      <c r="J24" s="233">
        <f>$F24*I24</f>
        <v>-121250</v>
      </c>
      <c r="K24" s="754">
        <f>J24/1000000</f>
        <v>-0.12125</v>
      </c>
      <c r="L24" s="246">
        <v>912</v>
      </c>
      <c r="M24" s="247">
        <v>848</v>
      </c>
      <c r="N24" s="233">
        <f>L24-M24</f>
        <v>64</v>
      </c>
      <c r="O24" s="233">
        <f>$F24*N24</f>
        <v>-80000</v>
      </c>
      <c r="P24" s="776">
        <f>O24/1000000</f>
        <v>-0.08</v>
      </c>
      <c r="Q24" s="339"/>
    </row>
    <row r="25" spans="1:17" ht="16.5" customHeight="1">
      <c r="A25" s="191">
        <v>16</v>
      </c>
      <c r="B25" s="224" t="s">
        <v>15</v>
      </c>
      <c r="C25" s="225">
        <v>5128438</v>
      </c>
      <c r="D25" s="91" t="s">
        <v>12</v>
      </c>
      <c r="E25" s="74" t="s">
        <v>300</v>
      </c>
      <c r="F25" s="233">
        <v>-1000</v>
      </c>
      <c r="G25" s="246">
        <v>13799</v>
      </c>
      <c r="H25" s="247">
        <v>13799</v>
      </c>
      <c r="I25" s="247">
        <f>G25-H25</f>
        <v>0</v>
      </c>
      <c r="J25" s="247">
        <f>$F25*I25</f>
        <v>0</v>
      </c>
      <c r="K25" s="752">
        <f>J25/1000000</f>
        <v>0</v>
      </c>
      <c r="L25" s="246">
        <v>1195</v>
      </c>
      <c r="M25" s="247">
        <v>1117</v>
      </c>
      <c r="N25" s="247">
        <f>L25-M25</f>
        <v>78</v>
      </c>
      <c r="O25" s="247">
        <f>$F25*N25</f>
        <v>-78000</v>
      </c>
      <c r="P25" s="747">
        <f>O25/1000000</f>
        <v>-7.8E-2</v>
      </c>
      <c r="Q25" s="350"/>
    </row>
    <row r="26" spans="1:17" ht="16.5" customHeight="1">
      <c r="A26" s="191">
        <v>17</v>
      </c>
      <c r="B26" s="224" t="s">
        <v>16</v>
      </c>
      <c r="C26" s="225">
        <v>4865038</v>
      </c>
      <c r="D26" s="91" t="s">
        <v>12</v>
      </c>
      <c r="E26" s="74" t="s">
        <v>300</v>
      </c>
      <c r="F26" s="233">
        <v>-2000</v>
      </c>
      <c r="G26" s="246">
        <v>212</v>
      </c>
      <c r="H26" s="247">
        <v>208</v>
      </c>
      <c r="I26" s="233">
        <f>G26-H26</f>
        <v>4</v>
      </c>
      <c r="J26" s="233">
        <f>$F26*I26</f>
        <v>-8000</v>
      </c>
      <c r="K26" s="754">
        <f>J26/1000000</f>
        <v>-8.0000000000000002E-3</v>
      </c>
      <c r="L26" s="246">
        <v>1890</v>
      </c>
      <c r="M26" s="247">
        <v>1430</v>
      </c>
      <c r="N26" s="233">
        <f>L26-M26</f>
        <v>460</v>
      </c>
      <c r="O26" s="233">
        <f>$F26*N26</f>
        <v>-920000</v>
      </c>
      <c r="P26" s="776">
        <f>O26/1000000</f>
        <v>-0.92</v>
      </c>
      <c r="Q26" s="339"/>
    </row>
    <row r="27" spans="1:17" ht="17.25" customHeight="1">
      <c r="A27" s="191">
        <v>18</v>
      </c>
      <c r="B27" s="224" t="s">
        <v>151</v>
      </c>
      <c r="C27" s="225">
        <v>4864938</v>
      </c>
      <c r="D27" s="91" t="s">
        <v>12</v>
      </c>
      <c r="E27" s="74" t="s">
        <v>300</v>
      </c>
      <c r="F27" s="233">
        <v>-2000</v>
      </c>
      <c r="G27" s="246">
        <v>4553</v>
      </c>
      <c r="H27" s="247">
        <v>4553</v>
      </c>
      <c r="I27" s="247">
        <f>G27-H27</f>
        <v>0</v>
      </c>
      <c r="J27" s="247">
        <f>$F27*I27</f>
        <v>0</v>
      </c>
      <c r="K27" s="752">
        <f>J27/1000000</f>
        <v>0</v>
      </c>
      <c r="L27" s="246">
        <v>999529</v>
      </c>
      <c r="M27" s="247">
        <v>999552</v>
      </c>
      <c r="N27" s="247">
        <f>L27-M27</f>
        <v>-23</v>
      </c>
      <c r="O27" s="247">
        <f>$F27*N27</f>
        <v>46000</v>
      </c>
      <c r="P27" s="747">
        <f>O27/1000000</f>
        <v>4.5999999999999999E-2</v>
      </c>
      <c r="Q27" s="350"/>
    </row>
    <row r="28" spans="1:17" ht="17.25" customHeight="1">
      <c r="A28" s="496"/>
      <c r="B28" s="226" t="s">
        <v>396</v>
      </c>
      <c r="C28" s="225"/>
      <c r="D28" s="91"/>
      <c r="E28" s="74"/>
      <c r="F28" s="233"/>
      <c r="G28" s="246"/>
      <c r="H28" s="247"/>
      <c r="I28" s="247"/>
      <c r="J28" s="247"/>
      <c r="K28" s="752"/>
      <c r="L28" s="246"/>
      <c r="M28" s="247"/>
      <c r="N28" s="247"/>
      <c r="O28" s="247"/>
      <c r="P28" s="747"/>
      <c r="Q28" s="350"/>
    </row>
    <row r="29" spans="1:17" ht="17.25" customHeight="1">
      <c r="A29" s="191">
        <v>19</v>
      </c>
      <c r="B29" s="224" t="s">
        <v>14</v>
      </c>
      <c r="C29" s="225">
        <v>4864912</v>
      </c>
      <c r="D29" s="91" t="s">
        <v>12</v>
      </c>
      <c r="E29" s="74" t="s">
        <v>300</v>
      </c>
      <c r="F29" s="233">
        <v>-1600</v>
      </c>
      <c r="G29" s="246">
        <v>7983</v>
      </c>
      <c r="H29" s="247">
        <v>7799</v>
      </c>
      <c r="I29" s="233">
        <f>G29-H29</f>
        <v>184</v>
      </c>
      <c r="J29" s="233">
        <f>$F29*I29</f>
        <v>-294400</v>
      </c>
      <c r="K29" s="754">
        <f>J29/1000000</f>
        <v>-0.2944</v>
      </c>
      <c r="L29" s="246">
        <v>3424</v>
      </c>
      <c r="M29" s="247">
        <v>3311</v>
      </c>
      <c r="N29" s="233">
        <f>L29-M29</f>
        <v>113</v>
      </c>
      <c r="O29" s="233">
        <f>$F29*N29</f>
        <v>-180800</v>
      </c>
      <c r="P29" s="776">
        <f>O29/1000000</f>
        <v>-0.18079999999999999</v>
      </c>
      <c r="Q29" s="345"/>
    </row>
    <row r="30" spans="1:17" ht="17.25" customHeight="1">
      <c r="A30" s="191">
        <v>20</v>
      </c>
      <c r="B30" s="224" t="s">
        <v>15</v>
      </c>
      <c r="C30" s="225">
        <v>5128459</v>
      </c>
      <c r="D30" s="91" t="s">
        <v>12</v>
      </c>
      <c r="E30" s="74" t="s">
        <v>300</v>
      </c>
      <c r="F30" s="233">
        <v>-800</v>
      </c>
      <c r="G30" s="246">
        <v>150553</v>
      </c>
      <c r="H30" s="247">
        <v>148965</v>
      </c>
      <c r="I30" s="233">
        <f>G30-H30</f>
        <v>1588</v>
      </c>
      <c r="J30" s="233">
        <f>$F30*I30</f>
        <v>-1270400</v>
      </c>
      <c r="K30" s="754">
        <f>J30/1000000</f>
        <v>-1.2704</v>
      </c>
      <c r="L30" s="246">
        <v>9996</v>
      </c>
      <c r="M30" s="247">
        <v>9881</v>
      </c>
      <c r="N30" s="233">
        <f>L30-M30</f>
        <v>115</v>
      </c>
      <c r="O30" s="233">
        <f>$F30*N30</f>
        <v>-92000</v>
      </c>
      <c r="P30" s="776">
        <f>O30/1000000</f>
        <v>-9.1999999999999998E-2</v>
      </c>
      <c r="Q30" s="350"/>
    </row>
    <row r="31" spans="1:17" ht="17.25" customHeight="1">
      <c r="A31" s="191"/>
      <c r="B31" s="204" t="s">
        <v>153</v>
      </c>
      <c r="C31" s="225"/>
      <c r="D31" s="66"/>
      <c r="E31" s="66"/>
      <c r="F31" s="233"/>
      <c r="G31" s="246"/>
      <c r="H31" s="247"/>
      <c r="I31" s="233"/>
      <c r="J31" s="233"/>
      <c r="K31" s="754"/>
      <c r="L31" s="246"/>
      <c r="M31" s="247"/>
      <c r="N31" s="233"/>
      <c r="O31" s="233"/>
      <c r="P31" s="776"/>
      <c r="Q31" s="340"/>
    </row>
    <row r="32" spans="1:17" ht="18.75" customHeight="1">
      <c r="A32" s="191">
        <v>21</v>
      </c>
      <c r="B32" s="224" t="s">
        <v>14</v>
      </c>
      <c r="C32" s="225">
        <v>4864867</v>
      </c>
      <c r="D32" s="91" t="s">
        <v>12</v>
      </c>
      <c r="E32" s="74" t="s">
        <v>300</v>
      </c>
      <c r="F32" s="233">
        <v>-2500</v>
      </c>
      <c r="G32" s="246">
        <v>999988</v>
      </c>
      <c r="H32" s="247">
        <v>999987</v>
      </c>
      <c r="I32" s="233">
        <f>G32-H32</f>
        <v>1</v>
      </c>
      <c r="J32" s="233">
        <f>$F32*I32</f>
        <v>-2500</v>
      </c>
      <c r="K32" s="754">
        <f>J32/1000000</f>
        <v>-2.5000000000000001E-3</v>
      </c>
      <c r="L32" s="246">
        <v>999459</v>
      </c>
      <c r="M32" s="247">
        <v>999502</v>
      </c>
      <c r="N32" s="233">
        <f>L32-M32</f>
        <v>-43</v>
      </c>
      <c r="O32" s="233">
        <f>$F32*N32</f>
        <v>107500</v>
      </c>
      <c r="P32" s="776">
        <f>O32/1000000</f>
        <v>0.1075</v>
      </c>
      <c r="Q32" s="345"/>
    </row>
    <row r="33" spans="1:17" ht="17.25" customHeight="1">
      <c r="A33" s="191">
        <v>22</v>
      </c>
      <c r="B33" s="224" t="s">
        <v>15</v>
      </c>
      <c r="C33" s="225">
        <v>4865036</v>
      </c>
      <c r="D33" s="91" t="s">
        <v>12</v>
      </c>
      <c r="E33" s="74" t="s">
        <v>300</v>
      </c>
      <c r="F33" s="233">
        <v>-2000</v>
      </c>
      <c r="G33" s="246">
        <v>952718</v>
      </c>
      <c r="H33" s="247">
        <v>952718</v>
      </c>
      <c r="I33" s="233">
        <f>G33-H33</f>
        <v>0</v>
      </c>
      <c r="J33" s="233">
        <f>$F33*I33</f>
        <v>0</v>
      </c>
      <c r="K33" s="754">
        <f>J33/1000000</f>
        <v>0</v>
      </c>
      <c r="L33" s="246">
        <v>984383</v>
      </c>
      <c r="M33" s="247">
        <v>984787</v>
      </c>
      <c r="N33" s="233">
        <f>L33-M33</f>
        <v>-404</v>
      </c>
      <c r="O33" s="233">
        <f>$F33*N33</f>
        <v>808000</v>
      </c>
      <c r="P33" s="776">
        <f>O33/1000000</f>
        <v>0.80800000000000005</v>
      </c>
      <c r="Q33" s="350"/>
    </row>
    <row r="34" spans="1:17" ht="15.75" customHeight="1">
      <c r="A34" s="191">
        <v>23</v>
      </c>
      <c r="B34" s="224" t="s">
        <v>16</v>
      </c>
      <c r="C34" s="225">
        <v>4864787</v>
      </c>
      <c r="D34" s="91" t="s">
        <v>12</v>
      </c>
      <c r="E34" s="74" t="s">
        <v>300</v>
      </c>
      <c r="F34" s="233">
        <v>-2000</v>
      </c>
      <c r="G34" s="246">
        <v>997075</v>
      </c>
      <c r="H34" s="247">
        <v>997201</v>
      </c>
      <c r="I34" s="233">
        <f>G34-H34</f>
        <v>-126</v>
      </c>
      <c r="J34" s="233">
        <f>$F34*I34</f>
        <v>252000</v>
      </c>
      <c r="K34" s="754">
        <f>J34/1000000</f>
        <v>0.252</v>
      </c>
      <c r="L34" s="246">
        <v>999297</v>
      </c>
      <c r="M34" s="247">
        <v>999300</v>
      </c>
      <c r="N34" s="233">
        <f>L34-M34</f>
        <v>-3</v>
      </c>
      <c r="O34" s="233">
        <f>$F34*N34</f>
        <v>6000</v>
      </c>
      <c r="P34" s="776">
        <f>O34/1000000</f>
        <v>6.0000000000000001E-3</v>
      </c>
      <c r="Q34" s="350"/>
    </row>
    <row r="35" spans="1:17" ht="15.75" customHeight="1">
      <c r="A35" s="191">
        <v>24</v>
      </c>
      <c r="B35" s="206" t="s">
        <v>151</v>
      </c>
      <c r="C35" s="225">
        <v>4864989</v>
      </c>
      <c r="D35" s="66" t="s">
        <v>12</v>
      </c>
      <c r="E35" s="74" t="s">
        <v>300</v>
      </c>
      <c r="F35" s="233">
        <v>-1000</v>
      </c>
      <c r="G35" s="246">
        <v>1750</v>
      </c>
      <c r="H35" s="247">
        <v>1595</v>
      </c>
      <c r="I35" s="233">
        <f>G35-H35</f>
        <v>155</v>
      </c>
      <c r="J35" s="233">
        <f>$F35*I35</f>
        <v>-155000</v>
      </c>
      <c r="K35" s="754">
        <f>J35/1000000</f>
        <v>-0.155</v>
      </c>
      <c r="L35" s="246">
        <v>999538</v>
      </c>
      <c r="M35" s="247">
        <v>999539</v>
      </c>
      <c r="N35" s="233">
        <f>L35-M35</f>
        <v>-1</v>
      </c>
      <c r="O35" s="233">
        <f>$F35*N35</f>
        <v>1000</v>
      </c>
      <c r="P35" s="776">
        <f>O35/1000000</f>
        <v>1E-3</v>
      </c>
      <c r="Q35" s="538"/>
    </row>
    <row r="36" spans="1:17" ht="15.75" customHeight="1">
      <c r="A36" s="496"/>
      <c r="B36" s="204" t="s">
        <v>413</v>
      </c>
      <c r="C36" s="225"/>
      <c r="D36" s="66"/>
      <c r="E36" s="74"/>
      <c r="F36" s="233"/>
      <c r="G36" s="246"/>
      <c r="H36" s="247"/>
      <c r="I36" s="233"/>
      <c r="J36" s="233"/>
      <c r="K36" s="754"/>
      <c r="L36" s="246"/>
      <c r="M36" s="247"/>
      <c r="N36" s="233"/>
      <c r="O36" s="233"/>
      <c r="P36" s="776"/>
      <c r="Q36" s="538"/>
    </row>
    <row r="37" spans="1:17" ht="15.75" customHeight="1">
      <c r="A37" s="191">
        <v>25</v>
      </c>
      <c r="B37" s="206" t="s">
        <v>414</v>
      </c>
      <c r="C37" s="225">
        <v>5295131</v>
      </c>
      <c r="D37" s="66" t="s">
        <v>12</v>
      </c>
      <c r="E37" s="74" t="s">
        <v>300</v>
      </c>
      <c r="F37" s="233">
        <v>-1000</v>
      </c>
      <c r="G37" s="246">
        <v>997089</v>
      </c>
      <c r="H37" s="247">
        <v>997035</v>
      </c>
      <c r="I37" s="233">
        <f>G37-H37</f>
        <v>54</v>
      </c>
      <c r="J37" s="233">
        <f>$F37*I37</f>
        <v>-54000</v>
      </c>
      <c r="K37" s="754">
        <f>J37/1000000</f>
        <v>-5.3999999999999999E-2</v>
      </c>
      <c r="L37" s="246">
        <v>997885</v>
      </c>
      <c r="M37" s="247">
        <v>997877</v>
      </c>
      <c r="N37" s="233">
        <f>L37-M37</f>
        <v>8</v>
      </c>
      <c r="O37" s="233">
        <f>$F37*N37</f>
        <v>-8000</v>
      </c>
      <c r="P37" s="776">
        <f>O37/1000000</f>
        <v>-8.0000000000000002E-3</v>
      </c>
      <c r="Q37" s="538"/>
    </row>
    <row r="38" spans="1:17" ht="15.75" customHeight="1">
      <c r="A38" s="191">
        <v>26</v>
      </c>
      <c r="B38" s="206" t="s">
        <v>415</v>
      </c>
      <c r="C38" s="225">
        <v>5295139</v>
      </c>
      <c r="D38" s="66" t="s">
        <v>12</v>
      </c>
      <c r="E38" s="74" t="s">
        <v>300</v>
      </c>
      <c r="F38" s="233">
        <v>-1000</v>
      </c>
      <c r="G38" s="246">
        <v>980772</v>
      </c>
      <c r="H38" s="247">
        <v>980754</v>
      </c>
      <c r="I38" s="233">
        <f>G38-H38</f>
        <v>18</v>
      </c>
      <c r="J38" s="233">
        <f>$F38*I38</f>
        <v>-18000</v>
      </c>
      <c r="K38" s="754">
        <f>J38/1000000</f>
        <v>-1.7999999999999999E-2</v>
      </c>
      <c r="L38" s="246">
        <v>13535</v>
      </c>
      <c r="M38" s="247">
        <v>13523</v>
      </c>
      <c r="N38" s="233">
        <f>L38-M38</f>
        <v>12</v>
      </c>
      <c r="O38" s="233">
        <f>$F38*N38</f>
        <v>-12000</v>
      </c>
      <c r="P38" s="776">
        <f>O38/1000000</f>
        <v>-1.2E-2</v>
      </c>
      <c r="Q38" s="538"/>
    </row>
    <row r="39" spans="1:17" ht="15.75" customHeight="1">
      <c r="A39" s="191">
        <v>27</v>
      </c>
      <c r="B39" s="206" t="s">
        <v>416</v>
      </c>
      <c r="C39" s="225">
        <v>5100234</v>
      </c>
      <c r="D39" s="66" t="s">
        <v>12</v>
      </c>
      <c r="E39" s="74" t="s">
        <v>300</v>
      </c>
      <c r="F39" s="233">
        <v>-2000</v>
      </c>
      <c r="G39" s="246">
        <v>3449</v>
      </c>
      <c r="H39" s="247">
        <v>2294</v>
      </c>
      <c r="I39" s="233">
        <f>G39-H39</f>
        <v>1155</v>
      </c>
      <c r="J39" s="233">
        <f>$F39*I39</f>
        <v>-2310000</v>
      </c>
      <c r="K39" s="754">
        <f>J39/1000000</f>
        <v>-2.31</v>
      </c>
      <c r="L39" s="246">
        <v>1910</v>
      </c>
      <c r="M39" s="247">
        <v>1908</v>
      </c>
      <c r="N39" s="233">
        <f>L39-M39</f>
        <v>2</v>
      </c>
      <c r="O39" s="233">
        <f>$F39*N39</f>
        <v>-4000</v>
      </c>
      <c r="P39" s="776">
        <f>O39/1000000</f>
        <v>-4.0000000000000001E-3</v>
      </c>
      <c r="Q39" s="538"/>
    </row>
    <row r="40" spans="1:17" ht="15.75" customHeight="1">
      <c r="A40" s="191">
        <v>28</v>
      </c>
      <c r="B40" s="206" t="s">
        <v>417</v>
      </c>
      <c r="C40" s="225">
        <v>5100228</v>
      </c>
      <c r="D40" s="66" t="s">
        <v>12</v>
      </c>
      <c r="E40" s="74" t="s">
        <v>300</v>
      </c>
      <c r="F40" s="233">
        <v>-2000</v>
      </c>
      <c r="G40" s="246">
        <v>11460</v>
      </c>
      <c r="H40" s="247">
        <v>10451</v>
      </c>
      <c r="I40" s="233">
        <f>G40-H40</f>
        <v>1009</v>
      </c>
      <c r="J40" s="233">
        <f>$F40*I40</f>
        <v>-2018000</v>
      </c>
      <c r="K40" s="754">
        <f>J40/1000000</f>
        <v>-2.0179999999999998</v>
      </c>
      <c r="L40" s="246">
        <v>2831</v>
      </c>
      <c r="M40" s="247">
        <v>2828</v>
      </c>
      <c r="N40" s="233">
        <f>L40-M40</f>
        <v>3</v>
      </c>
      <c r="O40" s="233">
        <f>$F40*N40</f>
        <v>-6000</v>
      </c>
      <c r="P40" s="776">
        <f>O40/1000000</f>
        <v>-6.0000000000000001E-3</v>
      </c>
      <c r="Q40" s="538"/>
    </row>
    <row r="41" spans="1:17" ht="17.25" customHeight="1">
      <c r="A41" s="191"/>
      <c r="B41" s="226" t="s">
        <v>154</v>
      </c>
      <c r="C41" s="225"/>
      <c r="D41" s="91"/>
      <c r="E41" s="91"/>
      <c r="F41" s="233"/>
      <c r="G41" s="246"/>
      <c r="H41" s="247"/>
      <c r="I41" s="233"/>
      <c r="J41" s="233"/>
      <c r="K41" s="754"/>
      <c r="L41" s="246"/>
      <c r="M41" s="247"/>
      <c r="N41" s="233"/>
      <c r="O41" s="233"/>
      <c r="P41" s="776"/>
      <c r="Q41" s="340"/>
    </row>
    <row r="42" spans="1:17" ht="19.5" customHeight="1">
      <c r="A42" s="496"/>
      <c r="B42" s="226" t="s">
        <v>37</v>
      </c>
      <c r="C42" s="225"/>
      <c r="D42" s="91"/>
      <c r="E42" s="91"/>
      <c r="F42" s="233"/>
      <c r="G42" s="246"/>
      <c r="H42" s="247"/>
      <c r="I42" s="233"/>
      <c r="J42" s="233"/>
      <c r="K42" s="754"/>
      <c r="L42" s="246"/>
      <c r="M42" s="247"/>
      <c r="N42" s="233"/>
      <c r="O42" s="233"/>
      <c r="P42" s="776"/>
      <c r="Q42" s="340"/>
    </row>
    <row r="43" spans="1:17" ht="22.5" customHeight="1">
      <c r="A43" s="191">
        <v>29</v>
      </c>
      <c r="B43" s="224" t="s">
        <v>155</v>
      </c>
      <c r="C43" s="225" t="s">
        <v>478</v>
      </c>
      <c r="D43" s="91" t="s">
        <v>438</v>
      </c>
      <c r="E43" s="74" t="s">
        <v>300</v>
      </c>
      <c r="F43" s="881">
        <v>0.8</v>
      </c>
      <c r="G43" s="246">
        <v>782000</v>
      </c>
      <c r="H43" s="247">
        <v>813000</v>
      </c>
      <c r="I43" s="233">
        <f>G43-H43</f>
        <v>-31000</v>
      </c>
      <c r="J43" s="233">
        <f>$F43*I43</f>
        <v>-24800</v>
      </c>
      <c r="K43" s="754">
        <f>J43/1000000</f>
        <v>-2.4799999999999999E-2</v>
      </c>
      <c r="L43" s="246">
        <v>-2500</v>
      </c>
      <c r="M43" s="247">
        <v>-2500</v>
      </c>
      <c r="N43" s="233">
        <f>L43-M43</f>
        <v>0</v>
      </c>
      <c r="O43" s="233">
        <f>$F43*N43</f>
        <v>0</v>
      </c>
      <c r="P43" s="776">
        <f>O43/1000000</f>
        <v>0</v>
      </c>
      <c r="Q43" s="345"/>
    </row>
    <row r="44" spans="1:17" ht="15.75" customHeight="1">
      <c r="A44" s="191"/>
      <c r="B44" s="204" t="s">
        <v>156</v>
      </c>
      <c r="C44" s="225"/>
      <c r="D44" s="66"/>
      <c r="E44" s="66"/>
      <c r="F44" s="233"/>
      <c r="G44" s="246"/>
      <c r="H44" s="247"/>
      <c r="I44" s="233"/>
      <c r="J44" s="233"/>
      <c r="K44" s="754"/>
      <c r="L44" s="246"/>
      <c r="M44" s="247"/>
      <c r="N44" s="233"/>
      <c r="O44" s="233"/>
      <c r="P44" s="776"/>
      <c r="Q44" s="340"/>
    </row>
    <row r="45" spans="1:17" ht="15.75" customHeight="1">
      <c r="A45" s="191">
        <v>30</v>
      </c>
      <c r="B45" s="206" t="s">
        <v>14</v>
      </c>
      <c r="C45" s="225">
        <v>5269210</v>
      </c>
      <c r="D45" s="66" t="s">
        <v>12</v>
      </c>
      <c r="E45" s="74" t="s">
        <v>300</v>
      </c>
      <c r="F45" s="233">
        <v>-1000</v>
      </c>
      <c r="G45" s="246">
        <v>923595</v>
      </c>
      <c r="H45" s="247">
        <v>925694</v>
      </c>
      <c r="I45" s="233">
        <f>G45-H45</f>
        <v>-2099</v>
      </c>
      <c r="J45" s="233">
        <f>$F45*I45</f>
        <v>2099000</v>
      </c>
      <c r="K45" s="754">
        <f>J45/1000000</f>
        <v>2.0990000000000002</v>
      </c>
      <c r="L45" s="246">
        <v>965076</v>
      </c>
      <c r="M45" s="247">
        <v>965076</v>
      </c>
      <c r="N45" s="233">
        <f>L45-M45</f>
        <v>0</v>
      </c>
      <c r="O45" s="233">
        <f>$F45*N45</f>
        <v>0</v>
      </c>
      <c r="P45" s="776">
        <f>O45/1000000</f>
        <v>0</v>
      </c>
      <c r="Q45" s="340"/>
    </row>
    <row r="46" spans="1:17" ht="15.75" customHeight="1">
      <c r="A46" s="191">
        <v>31</v>
      </c>
      <c r="B46" s="224" t="s">
        <v>15</v>
      </c>
      <c r="C46" s="225">
        <v>5269749</v>
      </c>
      <c r="D46" s="91" t="s">
        <v>12</v>
      </c>
      <c r="E46" s="74" t="s">
        <v>300</v>
      </c>
      <c r="F46" s="233">
        <v>-1000</v>
      </c>
      <c r="G46" s="246">
        <v>985896</v>
      </c>
      <c r="H46" s="247">
        <v>986882</v>
      </c>
      <c r="I46" s="233">
        <f>G46-H46</f>
        <v>-986</v>
      </c>
      <c r="J46" s="233">
        <f>$F46*I46</f>
        <v>986000</v>
      </c>
      <c r="K46" s="754">
        <f>J46/1000000</f>
        <v>0.98599999999999999</v>
      </c>
      <c r="L46" s="246">
        <v>999248</v>
      </c>
      <c r="M46" s="247">
        <v>999248</v>
      </c>
      <c r="N46" s="233">
        <f>L46-M46</f>
        <v>0</v>
      </c>
      <c r="O46" s="233">
        <f>$F46*N46</f>
        <v>0</v>
      </c>
      <c r="P46" s="776">
        <f>O46/1000000</f>
        <v>0</v>
      </c>
      <c r="Q46" s="507"/>
    </row>
    <row r="47" spans="1:17" ht="15.75" customHeight="1">
      <c r="A47" s="191">
        <v>32</v>
      </c>
      <c r="B47" s="224" t="s">
        <v>16</v>
      </c>
      <c r="C47" s="225">
        <v>4864945</v>
      </c>
      <c r="D47" s="91" t="s">
        <v>12</v>
      </c>
      <c r="E47" s="74" t="s">
        <v>300</v>
      </c>
      <c r="F47" s="233">
        <v>-1000</v>
      </c>
      <c r="G47" s="246">
        <v>9850</v>
      </c>
      <c r="H47" s="247">
        <v>8178</v>
      </c>
      <c r="I47" s="233">
        <f>G47-H47</f>
        <v>1672</v>
      </c>
      <c r="J47" s="233">
        <f>$F47*I47</f>
        <v>-1672000</v>
      </c>
      <c r="K47" s="754">
        <f>J47/1000000</f>
        <v>-1.6719999999999999</v>
      </c>
      <c r="L47" s="246">
        <v>70</v>
      </c>
      <c r="M47" s="247">
        <v>70</v>
      </c>
      <c r="N47" s="233">
        <f>L47-M47</f>
        <v>0</v>
      </c>
      <c r="O47" s="233">
        <f>$F47*N47</f>
        <v>0</v>
      </c>
      <c r="P47" s="776">
        <f>O47/1000000</f>
        <v>0</v>
      </c>
      <c r="Q47" s="507"/>
    </row>
    <row r="48" spans="1:17" ht="22.5" customHeight="1">
      <c r="A48" s="496"/>
      <c r="B48" s="204" t="s">
        <v>422</v>
      </c>
      <c r="C48" s="225"/>
      <c r="D48" s="91"/>
      <c r="E48" s="74"/>
      <c r="F48" s="233"/>
      <c r="G48" s="246"/>
      <c r="H48" s="247"/>
      <c r="I48" s="233"/>
      <c r="J48" s="233"/>
      <c r="K48" s="754"/>
      <c r="L48" s="246"/>
      <c r="M48" s="247"/>
      <c r="N48" s="233"/>
      <c r="O48" s="233"/>
      <c r="P48" s="776"/>
      <c r="Q48" s="507"/>
    </row>
    <row r="49" spans="1:17" ht="22.5" customHeight="1">
      <c r="A49" s="191">
        <v>33</v>
      </c>
      <c r="B49" s="206" t="s">
        <v>416</v>
      </c>
      <c r="C49" s="225">
        <v>5128460</v>
      </c>
      <c r="D49" s="66" t="s">
        <v>12</v>
      </c>
      <c r="E49" s="74" t="s">
        <v>300</v>
      </c>
      <c r="F49" s="233">
        <v>-800</v>
      </c>
      <c r="G49" s="246">
        <v>43504</v>
      </c>
      <c r="H49" s="247">
        <v>42351</v>
      </c>
      <c r="I49" s="233">
        <f>G49-H49</f>
        <v>1153</v>
      </c>
      <c r="J49" s="233">
        <f>$F49*I49</f>
        <v>-922400</v>
      </c>
      <c r="K49" s="754">
        <f>J49/1000000</f>
        <v>-0.9224</v>
      </c>
      <c r="L49" s="246">
        <v>25958</v>
      </c>
      <c r="M49" s="247">
        <v>25934</v>
      </c>
      <c r="N49" s="233">
        <f>L49-M49</f>
        <v>24</v>
      </c>
      <c r="O49" s="233">
        <f>$F49*N49</f>
        <v>-19200</v>
      </c>
      <c r="P49" s="776">
        <f>O49/1000000</f>
        <v>-1.9199999999999998E-2</v>
      </c>
      <c r="Q49" s="507"/>
    </row>
    <row r="50" spans="1:17" ht="22.5" customHeight="1">
      <c r="A50" s="191">
        <v>34</v>
      </c>
      <c r="B50" s="206" t="s">
        <v>417</v>
      </c>
      <c r="C50" s="225">
        <v>4902495</v>
      </c>
      <c r="D50" s="66" t="s">
        <v>12</v>
      </c>
      <c r="E50" s="74" t="s">
        <v>300</v>
      </c>
      <c r="F50" s="233">
        <v>-1200</v>
      </c>
      <c r="G50" s="246">
        <v>1494</v>
      </c>
      <c r="H50" s="247">
        <v>736</v>
      </c>
      <c r="I50" s="233">
        <f>G50-H50</f>
        <v>758</v>
      </c>
      <c r="J50" s="233">
        <f>$F50*I50</f>
        <v>-909600</v>
      </c>
      <c r="K50" s="754">
        <f>J50/1000000</f>
        <v>-0.90959999999999996</v>
      </c>
      <c r="L50" s="246">
        <v>7628</v>
      </c>
      <c r="M50" s="247">
        <v>7611</v>
      </c>
      <c r="N50" s="233">
        <f>L50-M50</f>
        <v>17</v>
      </c>
      <c r="O50" s="233">
        <f>$F50*N50</f>
        <v>-20400</v>
      </c>
      <c r="P50" s="776">
        <f>O50/1000000</f>
        <v>-2.0400000000000001E-2</v>
      </c>
      <c r="Q50" s="507"/>
    </row>
    <row r="51" spans="1:17" ht="18.75" customHeight="1">
      <c r="A51" s="496"/>
      <c r="B51" s="226" t="s">
        <v>157</v>
      </c>
      <c r="C51" s="225"/>
      <c r="D51" s="91"/>
      <c r="E51" s="91"/>
      <c r="F51" s="230"/>
      <c r="G51" s="246"/>
      <c r="H51" s="247"/>
      <c r="I51" s="233"/>
      <c r="J51" s="233"/>
      <c r="K51" s="754"/>
      <c r="L51" s="246"/>
      <c r="M51" s="247"/>
      <c r="N51" s="233"/>
      <c r="O51" s="233"/>
      <c r="P51" s="776"/>
      <c r="Q51" s="340"/>
    </row>
    <row r="52" spans="1:17" ht="22.5" customHeight="1">
      <c r="A52" s="191">
        <v>35</v>
      </c>
      <c r="B52" s="224" t="s">
        <v>375</v>
      </c>
      <c r="C52" s="225">
        <v>5128411</v>
      </c>
      <c r="D52" s="91" t="s">
        <v>12</v>
      </c>
      <c r="E52" s="74" t="s">
        <v>300</v>
      </c>
      <c r="F52" s="233">
        <v>-2000</v>
      </c>
      <c r="G52" s="246">
        <v>723</v>
      </c>
      <c r="H52" s="247">
        <v>456</v>
      </c>
      <c r="I52" s="233">
        <f>G52-H52</f>
        <v>267</v>
      </c>
      <c r="J52" s="233">
        <f>$F52*I52</f>
        <v>-534000</v>
      </c>
      <c r="K52" s="754">
        <f>J52/1000000</f>
        <v>-0.53400000000000003</v>
      </c>
      <c r="L52" s="246">
        <v>1854</v>
      </c>
      <c r="M52" s="247">
        <v>1854</v>
      </c>
      <c r="N52" s="233">
        <f>L52-M52</f>
        <v>0</v>
      </c>
      <c r="O52" s="233">
        <f>$F52*N52</f>
        <v>0</v>
      </c>
      <c r="P52" s="776">
        <f>O52/1000000</f>
        <v>0</v>
      </c>
      <c r="Q52" s="340"/>
    </row>
    <row r="53" spans="1:17" ht="22.5" customHeight="1">
      <c r="A53" s="191">
        <v>36</v>
      </c>
      <c r="B53" s="224" t="s">
        <v>376</v>
      </c>
      <c r="C53" s="225">
        <v>4864947</v>
      </c>
      <c r="D53" s="91" t="s">
        <v>12</v>
      </c>
      <c r="E53" s="74" t="s">
        <v>300</v>
      </c>
      <c r="F53" s="233">
        <v>-1000</v>
      </c>
      <c r="G53" s="246">
        <v>610</v>
      </c>
      <c r="H53" s="247">
        <v>528</v>
      </c>
      <c r="I53" s="233">
        <f>G53-H53</f>
        <v>82</v>
      </c>
      <c r="J53" s="233">
        <f>$F53*I53</f>
        <v>-82000</v>
      </c>
      <c r="K53" s="754">
        <f>J53/1000000</f>
        <v>-8.2000000000000003E-2</v>
      </c>
      <c r="L53" s="246">
        <v>999437</v>
      </c>
      <c r="M53" s="247">
        <v>999481</v>
      </c>
      <c r="N53" s="233">
        <f>L53-M53</f>
        <v>-44</v>
      </c>
      <c r="O53" s="233">
        <f>$F53*N53</f>
        <v>44000</v>
      </c>
      <c r="P53" s="776">
        <f>O53/1000000</f>
        <v>4.3999999999999997E-2</v>
      </c>
      <c r="Q53" s="340"/>
    </row>
    <row r="54" spans="1:17" ht="22.5" customHeight="1">
      <c r="A54" s="191">
        <v>37</v>
      </c>
      <c r="B54" s="206" t="s">
        <v>501</v>
      </c>
      <c r="C54" s="225">
        <v>5128413</v>
      </c>
      <c r="D54" s="66" t="s">
        <v>12</v>
      </c>
      <c r="E54" s="74" t="s">
        <v>300</v>
      </c>
      <c r="F54" s="940">
        <v>-1000</v>
      </c>
      <c r="G54" s="247">
        <v>999639</v>
      </c>
      <c r="H54" s="247">
        <v>999522</v>
      </c>
      <c r="I54" s="233">
        <f>G54-H54</f>
        <v>117</v>
      </c>
      <c r="J54" s="233">
        <f>$F54*I54</f>
        <v>-117000</v>
      </c>
      <c r="K54" s="776">
        <f>J54/1000000</f>
        <v>-0.11700000000000001</v>
      </c>
      <c r="L54" s="247">
        <v>998566</v>
      </c>
      <c r="M54" s="247">
        <v>998579</v>
      </c>
      <c r="N54" s="233">
        <f>L54-M54</f>
        <v>-13</v>
      </c>
      <c r="O54" s="233">
        <f>$F54*N54</f>
        <v>13000</v>
      </c>
      <c r="P54" s="776">
        <f>O54/1000000</f>
        <v>1.2999999999999999E-2</v>
      </c>
      <c r="Q54" s="340"/>
    </row>
    <row r="55" spans="1:17" ht="22.5" customHeight="1">
      <c r="A55" s="191">
        <v>38</v>
      </c>
      <c r="B55" s="224" t="s">
        <v>377</v>
      </c>
      <c r="C55" s="225">
        <v>4864904</v>
      </c>
      <c r="D55" s="91" t="s">
        <v>12</v>
      </c>
      <c r="E55" s="74" t="s">
        <v>300</v>
      </c>
      <c r="F55" s="940">
        <v>-1000</v>
      </c>
      <c r="G55" s="247">
        <v>6561</v>
      </c>
      <c r="H55" s="247">
        <v>6523</v>
      </c>
      <c r="I55" s="233">
        <f>G55-H55</f>
        <v>38</v>
      </c>
      <c r="J55" s="233">
        <f>$F55*I55</f>
        <v>-38000</v>
      </c>
      <c r="K55" s="776">
        <f>J55/1000000</f>
        <v>-3.7999999999999999E-2</v>
      </c>
      <c r="L55" s="247">
        <v>998064</v>
      </c>
      <c r="M55" s="247">
        <v>998036</v>
      </c>
      <c r="N55" s="233">
        <f>L55-M55</f>
        <v>28</v>
      </c>
      <c r="O55" s="233">
        <f>$F55*N55</f>
        <v>-28000</v>
      </c>
      <c r="P55" s="776">
        <f>O55/1000000</f>
        <v>-2.8000000000000001E-2</v>
      </c>
      <c r="Q55" s="340"/>
    </row>
    <row r="56" spans="1:17" ht="22.5" customHeight="1" thickBot="1">
      <c r="A56" s="705">
        <v>39</v>
      </c>
      <c r="B56" s="227" t="s">
        <v>378</v>
      </c>
      <c r="C56" s="228">
        <v>5295157</v>
      </c>
      <c r="D56" s="183" t="s">
        <v>12</v>
      </c>
      <c r="E56" s="184" t="s">
        <v>300</v>
      </c>
      <c r="F56" s="941">
        <v>-1000</v>
      </c>
      <c r="G56" s="330">
        <v>717</v>
      </c>
      <c r="H56" s="330">
        <v>717</v>
      </c>
      <c r="I56" s="237">
        <f>G56-H56</f>
        <v>0</v>
      </c>
      <c r="J56" s="237">
        <f>$F56*I56</f>
        <v>0</v>
      </c>
      <c r="K56" s="778">
        <f>J56/1000000</f>
        <v>0</v>
      </c>
      <c r="L56" s="330">
        <v>21553</v>
      </c>
      <c r="M56" s="330">
        <v>21349</v>
      </c>
      <c r="N56" s="237">
        <f>L56-M56</f>
        <v>204</v>
      </c>
      <c r="O56" s="237">
        <f>$F56*N56</f>
        <v>-204000</v>
      </c>
      <c r="P56" s="778">
        <f>O56/1000000</f>
        <v>-0.20399999999999999</v>
      </c>
      <c r="Q56" s="713" t="s">
        <v>521</v>
      </c>
    </row>
    <row r="57" spans="1:17" ht="18" customHeight="1" thickTop="1" thickBot="1">
      <c r="A57" s="290" t="s">
        <v>290</v>
      </c>
      <c r="B57" s="227"/>
      <c r="C57" s="228"/>
      <c r="D57" s="183"/>
      <c r="E57" s="184"/>
      <c r="F57" s="942"/>
      <c r="G57" s="943"/>
      <c r="H57" s="943"/>
      <c r="I57" s="942"/>
      <c r="J57" s="942"/>
      <c r="K57" s="944"/>
      <c r="L57" s="943"/>
      <c r="M57" s="943"/>
      <c r="N57" s="237"/>
      <c r="O57" s="237"/>
      <c r="P57" s="779" t="str">
        <f>NDPL!$Q$1</f>
        <v>OCTOBER-2024</v>
      </c>
      <c r="Q57" s="433"/>
    </row>
    <row r="58" spans="1:17" ht="18" customHeight="1" thickTop="1">
      <c r="A58" s="201"/>
      <c r="B58" s="202" t="s">
        <v>158</v>
      </c>
      <c r="C58" s="706"/>
      <c r="D58" s="73"/>
      <c r="E58" s="73"/>
      <c r="F58" s="302"/>
      <c r="G58" s="702"/>
      <c r="H58" s="388"/>
      <c r="I58" s="707"/>
      <c r="J58" s="707"/>
      <c r="K58" s="769"/>
      <c r="L58" s="702"/>
      <c r="M58" s="388"/>
      <c r="N58" s="707"/>
      <c r="O58" s="707"/>
      <c r="P58" s="780"/>
      <c r="Q58" s="389"/>
    </row>
    <row r="59" spans="1:17" ht="18" customHeight="1">
      <c r="A59" s="191">
        <v>40</v>
      </c>
      <c r="B59" s="224" t="s">
        <v>14</v>
      </c>
      <c r="C59" s="225">
        <v>4864920</v>
      </c>
      <c r="D59" s="91" t="s">
        <v>12</v>
      </c>
      <c r="E59" s="74" t="s">
        <v>300</v>
      </c>
      <c r="F59" s="233">
        <v>-1000</v>
      </c>
      <c r="G59" s="246">
        <v>10805</v>
      </c>
      <c r="H59" s="247">
        <v>10840</v>
      </c>
      <c r="I59" s="233">
        <f>G59-H59</f>
        <v>-35</v>
      </c>
      <c r="J59" s="233">
        <f>$F59*I59</f>
        <v>35000</v>
      </c>
      <c r="K59" s="754">
        <f>J59/1000000</f>
        <v>3.5000000000000003E-2</v>
      </c>
      <c r="L59" s="246">
        <v>999431</v>
      </c>
      <c r="M59" s="247">
        <v>999470</v>
      </c>
      <c r="N59" s="233">
        <f>L59-M59</f>
        <v>-39</v>
      </c>
      <c r="O59" s="233">
        <f>$F59*N59</f>
        <v>39000</v>
      </c>
      <c r="P59" s="776">
        <f>O59/1000000</f>
        <v>3.9E-2</v>
      </c>
      <c r="Q59" s="339"/>
    </row>
    <row r="60" spans="1:17" ht="18" customHeight="1">
      <c r="A60" s="191">
        <v>41</v>
      </c>
      <c r="B60" s="224" t="s">
        <v>15</v>
      </c>
      <c r="C60" s="225">
        <v>4864836</v>
      </c>
      <c r="D60" s="91" t="s">
        <v>12</v>
      </c>
      <c r="E60" s="74" t="s">
        <v>300</v>
      </c>
      <c r="F60" s="233">
        <v>-2500</v>
      </c>
      <c r="G60" s="198">
        <v>55</v>
      </c>
      <c r="H60" s="199">
        <v>53</v>
      </c>
      <c r="I60" s="233">
        <f>G60-H60</f>
        <v>2</v>
      </c>
      <c r="J60" s="233">
        <f>$F60*I60</f>
        <v>-5000</v>
      </c>
      <c r="K60" s="754">
        <f>J60/1000000</f>
        <v>-5.0000000000000001E-3</v>
      </c>
      <c r="L60" s="198">
        <v>1438</v>
      </c>
      <c r="M60" s="199">
        <v>1287</v>
      </c>
      <c r="N60" s="233">
        <f>L60-M60</f>
        <v>151</v>
      </c>
      <c r="O60" s="233">
        <f>$F60*N60</f>
        <v>-377500</v>
      </c>
      <c r="P60" s="776">
        <f>O60/1000000</f>
        <v>-0.3775</v>
      </c>
      <c r="Q60" s="331"/>
    </row>
    <row r="61" spans="1:17" ht="18" customHeight="1">
      <c r="A61" s="191">
        <v>42</v>
      </c>
      <c r="B61" s="224" t="s">
        <v>16</v>
      </c>
      <c r="C61" s="225">
        <v>4864900</v>
      </c>
      <c r="D61" s="91" t="s">
        <v>12</v>
      </c>
      <c r="E61" s="74" t="s">
        <v>300</v>
      </c>
      <c r="F61" s="233">
        <v>-2500</v>
      </c>
      <c r="G61" s="246">
        <v>440</v>
      </c>
      <c r="H61" s="247">
        <v>438</v>
      </c>
      <c r="I61" s="233">
        <f>G61-H61</f>
        <v>2</v>
      </c>
      <c r="J61" s="233">
        <f>$F61*I61</f>
        <v>-5000</v>
      </c>
      <c r="K61" s="754">
        <f>J61/1000000</f>
        <v>-5.0000000000000001E-3</v>
      </c>
      <c r="L61" s="246">
        <v>535</v>
      </c>
      <c r="M61" s="247">
        <v>495</v>
      </c>
      <c r="N61" s="233">
        <f>L61-M61</f>
        <v>40</v>
      </c>
      <c r="O61" s="233">
        <f>$F61*N61</f>
        <v>-100000</v>
      </c>
      <c r="P61" s="776">
        <f>O61/1000000</f>
        <v>-0.1</v>
      </c>
      <c r="Q61" s="343"/>
    </row>
    <row r="62" spans="1:17" ht="18" customHeight="1">
      <c r="A62" s="496"/>
      <c r="B62" s="226" t="s">
        <v>159</v>
      </c>
      <c r="C62" s="225"/>
      <c r="D62" s="91"/>
      <c r="E62" s="91"/>
      <c r="F62" s="233"/>
      <c r="G62" s="246"/>
      <c r="H62" s="247"/>
      <c r="I62" s="233"/>
      <c r="J62" s="233"/>
      <c r="K62" s="754"/>
      <c r="L62" s="246"/>
      <c r="M62" s="247"/>
      <c r="N62" s="233"/>
      <c r="O62" s="233"/>
      <c r="P62" s="776"/>
      <c r="Q62" s="331"/>
    </row>
    <row r="63" spans="1:17" ht="18" customHeight="1">
      <c r="A63" s="191">
        <v>43</v>
      </c>
      <c r="B63" s="224" t="s">
        <v>14</v>
      </c>
      <c r="C63" s="225">
        <v>4864916</v>
      </c>
      <c r="D63" s="91" t="s">
        <v>12</v>
      </c>
      <c r="E63" s="74" t="s">
        <v>300</v>
      </c>
      <c r="F63" s="233">
        <v>-1000</v>
      </c>
      <c r="G63" s="246">
        <v>3390</v>
      </c>
      <c r="H63" s="247">
        <v>3125</v>
      </c>
      <c r="I63" s="233">
        <f>G63-H63</f>
        <v>265</v>
      </c>
      <c r="J63" s="233">
        <f>$F63*I63</f>
        <v>-265000</v>
      </c>
      <c r="K63" s="754">
        <f>J63/1000000</f>
        <v>-0.26500000000000001</v>
      </c>
      <c r="L63" s="246">
        <v>999623</v>
      </c>
      <c r="M63" s="247">
        <v>999579</v>
      </c>
      <c r="N63" s="233">
        <f>L63-M63</f>
        <v>44</v>
      </c>
      <c r="O63" s="233">
        <f>$F63*N63</f>
        <v>-44000</v>
      </c>
      <c r="P63" s="776">
        <f>O63/1000000</f>
        <v>-4.3999999999999997E-2</v>
      </c>
      <c r="Q63" s="538"/>
    </row>
    <row r="64" spans="1:17" ht="18" customHeight="1">
      <c r="A64" s="191">
        <v>44</v>
      </c>
      <c r="B64" s="224" t="s">
        <v>15</v>
      </c>
      <c r="C64" s="225">
        <v>4864806</v>
      </c>
      <c r="D64" s="91" t="s">
        <v>12</v>
      </c>
      <c r="E64" s="74" t="s">
        <v>300</v>
      </c>
      <c r="F64" s="233">
        <v>-500</v>
      </c>
      <c r="G64" s="246">
        <v>28827</v>
      </c>
      <c r="H64" s="247">
        <v>27722</v>
      </c>
      <c r="I64" s="233">
        <f>G64-H64</f>
        <v>1105</v>
      </c>
      <c r="J64" s="233">
        <f>$F64*I64</f>
        <v>-552500</v>
      </c>
      <c r="K64" s="754">
        <f>J64/1000000</f>
        <v>-0.55249999999999999</v>
      </c>
      <c r="L64" s="246">
        <v>2586</v>
      </c>
      <c r="M64" s="247">
        <v>2539</v>
      </c>
      <c r="N64" s="233">
        <f>L64-M64</f>
        <v>47</v>
      </c>
      <c r="O64" s="233">
        <f>$F64*N64</f>
        <v>-23500</v>
      </c>
      <c r="P64" s="776">
        <f>O64/1000000</f>
        <v>-2.35E-2</v>
      </c>
      <c r="Q64" s="331"/>
    </row>
    <row r="65" spans="1:17" ht="18" customHeight="1">
      <c r="A65" s="191">
        <v>45</v>
      </c>
      <c r="B65" s="224" t="s">
        <v>16</v>
      </c>
      <c r="C65" s="225">
        <v>4864840</v>
      </c>
      <c r="D65" s="91" t="s">
        <v>12</v>
      </c>
      <c r="E65" s="74" t="s">
        <v>300</v>
      </c>
      <c r="F65" s="233">
        <v>-2500</v>
      </c>
      <c r="G65" s="246">
        <v>4078</v>
      </c>
      <c r="H65" s="247">
        <v>3944</v>
      </c>
      <c r="I65" s="233">
        <f>G65-H65</f>
        <v>134</v>
      </c>
      <c r="J65" s="233">
        <f>$F65*I65</f>
        <v>-335000</v>
      </c>
      <c r="K65" s="754">
        <f>J65/1000000</f>
        <v>-0.33500000000000002</v>
      </c>
      <c r="L65" s="246">
        <v>986</v>
      </c>
      <c r="M65" s="247">
        <v>971</v>
      </c>
      <c r="N65" s="233">
        <f>L65-M65</f>
        <v>15</v>
      </c>
      <c r="O65" s="233">
        <f>$F65*N65</f>
        <v>-37500</v>
      </c>
      <c r="P65" s="776">
        <f>O65/1000000</f>
        <v>-3.7499999999999999E-2</v>
      </c>
      <c r="Q65" s="339"/>
    </row>
    <row r="66" spans="1:17" ht="18" customHeight="1">
      <c r="A66" s="191">
        <v>46</v>
      </c>
      <c r="B66" s="224" t="s">
        <v>151</v>
      </c>
      <c r="C66" s="225">
        <v>4865042</v>
      </c>
      <c r="D66" s="91" t="s">
        <v>12</v>
      </c>
      <c r="E66" s="74" t="s">
        <v>300</v>
      </c>
      <c r="F66" s="233">
        <v>-2000</v>
      </c>
      <c r="G66" s="246">
        <v>8100</v>
      </c>
      <c r="H66" s="247">
        <v>7845</v>
      </c>
      <c r="I66" s="247">
        <f>G66-H66</f>
        <v>255</v>
      </c>
      <c r="J66" s="247">
        <f>$F66*I66</f>
        <v>-510000</v>
      </c>
      <c r="K66" s="752">
        <f>J66/1000000</f>
        <v>-0.51</v>
      </c>
      <c r="L66" s="246">
        <v>1609</v>
      </c>
      <c r="M66" s="247">
        <v>1581</v>
      </c>
      <c r="N66" s="247">
        <f>L66-M66</f>
        <v>28</v>
      </c>
      <c r="O66" s="247">
        <f>$F66*N66</f>
        <v>-56000</v>
      </c>
      <c r="P66" s="747">
        <f>O66/1000000</f>
        <v>-5.6000000000000001E-2</v>
      </c>
      <c r="Q66" s="352"/>
    </row>
    <row r="67" spans="1:17" ht="18" customHeight="1">
      <c r="A67" s="496"/>
      <c r="B67" s="226" t="s">
        <v>110</v>
      </c>
      <c r="C67" s="225"/>
      <c r="D67" s="91"/>
      <c r="E67" s="74"/>
      <c r="F67" s="230"/>
      <c r="G67" s="246"/>
      <c r="H67" s="247"/>
      <c r="I67" s="233"/>
      <c r="J67" s="233"/>
      <c r="K67" s="754"/>
      <c r="L67" s="246"/>
      <c r="M67" s="247"/>
      <c r="N67" s="233"/>
      <c r="O67" s="233"/>
      <c r="P67" s="776"/>
      <c r="Q67" s="331"/>
    </row>
    <row r="68" spans="1:17" ht="18" customHeight="1">
      <c r="A68" s="191">
        <v>47</v>
      </c>
      <c r="B68" s="224" t="s">
        <v>320</v>
      </c>
      <c r="C68" s="225">
        <v>5128461</v>
      </c>
      <c r="D68" s="91" t="s">
        <v>12</v>
      </c>
      <c r="E68" s="74" t="s">
        <v>300</v>
      </c>
      <c r="F68" s="508">
        <v>-1000</v>
      </c>
      <c r="G68" s="246">
        <v>117310</v>
      </c>
      <c r="H68" s="247">
        <v>116244</v>
      </c>
      <c r="I68" s="233">
        <f>G68-H68</f>
        <v>1066</v>
      </c>
      <c r="J68" s="233">
        <f>$F68*I68</f>
        <v>-1066000</v>
      </c>
      <c r="K68" s="754">
        <f>J68/1000000</f>
        <v>-1.0660000000000001</v>
      </c>
      <c r="L68" s="246">
        <v>996436</v>
      </c>
      <c r="M68" s="247">
        <v>996432</v>
      </c>
      <c r="N68" s="233">
        <f>L68-M68</f>
        <v>4</v>
      </c>
      <c r="O68" s="233">
        <f>$F68*N68</f>
        <v>-4000</v>
      </c>
      <c r="P68" s="776">
        <f>O68/1000000</f>
        <v>-4.0000000000000001E-3</v>
      </c>
      <c r="Q68" s="332"/>
    </row>
    <row r="69" spans="1:17" ht="18" customHeight="1">
      <c r="A69" s="191">
        <v>48</v>
      </c>
      <c r="B69" s="224" t="s">
        <v>161</v>
      </c>
      <c r="C69" s="225">
        <v>4865171</v>
      </c>
      <c r="D69" s="91" t="s">
        <v>12</v>
      </c>
      <c r="E69" s="74" t="s">
        <v>300</v>
      </c>
      <c r="F69" s="508">
        <v>-25000</v>
      </c>
      <c r="G69" s="246">
        <v>2543</v>
      </c>
      <c r="H69" s="247">
        <v>2441</v>
      </c>
      <c r="I69" s="233">
        <f>G69-H69</f>
        <v>102</v>
      </c>
      <c r="J69" s="233">
        <f>$F69*I69</f>
        <v>-2550000</v>
      </c>
      <c r="K69" s="754">
        <f>J69/1000000</f>
        <v>-2.5499999999999998</v>
      </c>
      <c r="L69" s="246">
        <v>999989</v>
      </c>
      <c r="M69" s="247">
        <v>999989</v>
      </c>
      <c r="N69" s="233">
        <f>L69-M69</f>
        <v>0</v>
      </c>
      <c r="O69" s="233">
        <f>$F69*N69</f>
        <v>0</v>
      </c>
      <c r="P69" s="754">
        <f>O69/1000000</f>
        <v>0</v>
      </c>
      <c r="Q69" s="339" t="s">
        <v>521</v>
      </c>
    </row>
    <row r="70" spans="1:17" ht="18" customHeight="1">
      <c r="A70" s="496"/>
      <c r="B70" s="226" t="s">
        <v>322</v>
      </c>
      <c r="C70" s="225"/>
      <c r="D70" s="91"/>
      <c r="E70" s="74"/>
      <c r="F70" s="230"/>
      <c r="G70" s="246"/>
      <c r="H70" s="247"/>
      <c r="I70" s="233"/>
      <c r="J70" s="233"/>
      <c r="K70" s="754"/>
      <c r="L70" s="246"/>
      <c r="M70" s="247"/>
      <c r="N70" s="233"/>
      <c r="O70" s="233"/>
      <c r="P70" s="776"/>
      <c r="Q70" s="331"/>
    </row>
    <row r="71" spans="1:17" ht="18" customHeight="1">
      <c r="A71" s="191">
        <v>49</v>
      </c>
      <c r="B71" s="224" t="s">
        <v>320</v>
      </c>
      <c r="C71" s="225">
        <v>5128472</v>
      </c>
      <c r="D71" s="91" t="s">
        <v>12</v>
      </c>
      <c r="E71" s="74" t="s">
        <v>300</v>
      </c>
      <c r="F71" s="303">
        <v>-1500</v>
      </c>
      <c r="G71" s="246">
        <v>16835</v>
      </c>
      <c r="H71" s="247">
        <v>16316</v>
      </c>
      <c r="I71" s="233">
        <f>G71-H71</f>
        <v>519</v>
      </c>
      <c r="J71" s="233">
        <f>$F71*I71</f>
        <v>-778500</v>
      </c>
      <c r="K71" s="754">
        <f>J71/1000000</f>
        <v>-0.77849999999999997</v>
      </c>
      <c r="L71" s="246">
        <v>156</v>
      </c>
      <c r="M71" s="247">
        <v>156</v>
      </c>
      <c r="N71" s="233">
        <f>L71-M71</f>
        <v>0</v>
      </c>
      <c r="O71" s="233">
        <f>$F71*N71</f>
        <v>0</v>
      </c>
      <c r="P71" s="776">
        <f>O71/1000000</f>
        <v>0</v>
      </c>
      <c r="Q71" s="331"/>
    </row>
    <row r="72" spans="1:17" ht="18" customHeight="1">
      <c r="A72" s="191">
        <v>50</v>
      </c>
      <c r="B72" s="224" t="s">
        <v>161</v>
      </c>
      <c r="C72" s="225">
        <v>5128452</v>
      </c>
      <c r="D72" s="91" t="s">
        <v>12</v>
      </c>
      <c r="E72" s="74" t="s">
        <v>300</v>
      </c>
      <c r="F72" s="303">
        <v>-1000</v>
      </c>
      <c r="G72" s="246">
        <v>20826</v>
      </c>
      <c r="H72" s="247">
        <v>19972</v>
      </c>
      <c r="I72" s="233">
        <f>G72-H72</f>
        <v>854</v>
      </c>
      <c r="J72" s="233">
        <f>$F72*I72</f>
        <v>-854000</v>
      </c>
      <c r="K72" s="754">
        <f>J72/1000000</f>
        <v>-0.85399999999999998</v>
      </c>
      <c r="L72" s="246">
        <v>99</v>
      </c>
      <c r="M72" s="247">
        <v>99</v>
      </c>
      <c r="N72" s="233">
        <f>L72-M72</f>
        <v>0</v>
      </c>
      <c r="O72" s="233">
        <f>$F72*N72</f>
        <v>0</v>
      </c>
      <c r="P72" s="776">
        <f>O72/1000000</f>
        <v>0</v>
      </c>
      <c r="Q72" s="331"/>
    </row>
    <row r="73" spans="1:17" ht="18" customHeight="1">
      <c r="A73" s="191"/>
      <c r="B73" s="322" t="s">
        <v>326</v>
      </c>
      <c r="C73" s="225"/>
      <c r="D73" s="91"/>
      <c r="E73" s="74"/>
      <c r="F73" s="303"/>
      <c r="G73" s="246"/>
      <c r="H73" s="247"/>
      <c r="I73" s="233"/>
      <c r="J73" s="233"/>
      <c r="K73" s="754"/>
      <c r="L73" s="246"/>
      <c r="M73" s="247"/>
      <c r="N73" s="233"/>
      <c r="O73" s="233"/>
      <c r="P73" s="776"/>
      <c r="Q73" s="331"/>
    </row>
    <row r="74" spans="1:17" ht="18" customHeight="1">
      <c r="A74" s="191">
        <v>51</v>
      </c>
      <c r="B74" s="224" t="s">
        <v>320</v>
      </c>
      <c r="C74" s="225">
        <v>4864865</v>
      </c>
      <c r="D74" s="91" t="s">
        <v>12</v>
      </c>
      <c r="E74" s="74" t="s">
        <v>300</v>
      </c>
      <c r="F74" s="303">
        <v>-2500</v>
      </c>
      <c r="G74" s="246">
        <v>999835</v>
      </c>
      <c r="H74" s="247">
        <v>999829</v>
      </c>
      <c r="I74" s="233">
        <f>G74-H74</f>
        <v>6</v>
      </c>
      <c r="J74" s="233">
        <f>$F74*I74</f>
        <v>-15000</v>
      </c>
      <c r="K74" s="754">
        <f>J74/1000000</f>
        <v>-1.4999999999999999E-2</v>
      </c>
      <c r="L74" s="246">
        <v>999837</v>
      </c>
      <c r="M74" s="247">
        <v>999839</v>
      </c>
      <c r="N74" s="233">
        <f>L74-M74</f>
        <v>-2</v>
      </c>
      <c r="O74" s="233">
        <f>$F74*N74</f>
        <v>5000</v>
      </c>
      <c r="P74" s="776">
        <f>O74/1000000</f>
        <v>5.0000000000000001E-3</v>
      </c>
      <c r="Q74" s="331"/>
    </row>
    <row r="75" spans="1:17" ht="18" customHeight="1">
      <c r="A75" s="191">
        <v>52</v>
      </c>
      <c r="B75" s="224" t="s">
        <v>161</v>
      </c>
      <c r="C75" s="225">
        <v>4902504</v>
      </c>
      <c r="D75" s="91" t="s">
        <v>12</v>
      </c>
      <c r="E75" s="74" t="s">
        <v>300</v>
      </c>
      <c r="F75" s="303">
        <v>-1000</v>
      </c>
      <c r="G75" s="246">
        <v>990759</v>
      </c>
      <c r="H75" s="247">
        <v>990741</v>
      </c>
      <c r="I75" s="233">
        <f>G75-H75</f>
        <v>18</v>
      </c>
      <c r="J75" s="233">
        <f>$F75*I75</f>
        <v>-18000</v>
      </c>
      <c r="K75" s="754">
        <f>J75/1000000</f>
        <v>-1.7999999999999999E-2</v>
      </c>
      <c r="L75" s="246">
        <v>994556</v>
      </c>
      <c r="M75" s="247">
        <v>994575</v>
      </c>
      <c r="N75" s="233">
        <f>L75-M75</f>
        <v>-19</v>
      </c>
      <c r="O75" s="233">
        <f>$F75*N75</f>
        <v>19000</v>
      </c>
      <c r="P75" s="776">
        <f>O75/1000000</f>
        <v>1.9E-2</v>
      </c>
      <c r="Q75" s="331"/>
    </row>
    <row r="76" spans="1:17" ht="18" customHeight="1">
      <c r="A76" s="191">
        <v>53</v>
      </c>
      <c r="B76" s="224" t="s">
        <v>382</v>
      </c>
      <c r="C76" s="225">
        <v>4864935</v>
      </c>
      <c r="D76" s="91" t="s">
        <v>12</v>
      </c>
      <c r="E76" s="74" t="s">
        <v>300</v>
      </c>
      <c r="F76" s="303">
        <v>-1000</v>
      </c>
      <c r="G76" s="246">
        <v>999247</v>
      </c>
      <c r="H76" s="247">
        <v>999264</v>
      </c>
      <c r="I76" s="233">
        <f>G76-H76</f>
        <v>-17</v>
      </c>
      <c r="J76" s="233">
        <f>$F76*I76</f>
        <v>17000</v>
      </c>
      <c r="K76" s="754">
        <f>J76/1000000</f>
        <v>1.7000000000000001E-2</v>
      </c>
      <c r="L76" s="246">
        <v>999336</v>
      </c>
      <c r="M76" s="247">
        <v>999371</v>
      </c>
      <c r="N76" s="233">
        <f>L76-M76</f>
        <v>-35</v>
      </c>
      <c r="O76" s="233">
        <f>$F76*N76</f>
        <v>35000</v>
      </c>
      <c r="P76" s="776">
        <f>O76/1000000</f>
        <v>3.5000000000000003E-2</v>
      </c>
      <c r="Q76" s="331"/>
    </row>
    <row r="77" spans="1:17" ht="18" customHeight="1">
      <c r="A77" s="496"/>
      <c r="B77" s="322" t="s">
        <v>335</v>
      </c>
      <c r="C77" s="225"/>
      <c r="D77" s="91"/>
      <c r="E77" s="74"/>
      <c r="F77" s="303"/>
      <c r="G77" s="246"/>
      <c r="H77" s="247"/>
      <c r="I77" s="233"/>
      <c r="J77" s="233"/>
      <c r="K77" s="754"/>
      <c r="L77" s="246"/>
      <c r="M77" s="247"/>
      <c r="N77" s="233"/>
      <c r="O77" s="233"/>
      <c r="P77" s="776"/>
      <c r="Q77" s="331"/>
    </row>
    <row r="78" spans="1:17" ht="18" customHeight="1">
      <c r="A78" s="191">
        <v>54</v>
      </c>
      <c r="B78" s="224" t="s">
        <v>336</v>
      </c>
      <c r="C78" s="225">
        <v>4902509</v>
      </c>
      <c r="D78" s="91" t="s">
        <v>12</v>
      </c>
      <c r="E78" s="74" t="s">
        <v>300</v>
      </c>
      <c r="F78" s="303">
        <v>4000</v>
      </c>
      <c r="G78" s="246">
        <v>992441</v>
      </c>
      <c r="H78" s="247">
        <v>992441</v>
      </c>
      <c r="I78" s="233">
        <f>G78-H78</f>
        <v>0</v>
      </c>
      <c r="J78" s="233">
        <f>$F78*I78</f>
        <v>0</v>
      </c>
      <c r="K78" s="754">
        <f>J78/1000000</f>
        <v>0</v>
      </c>
      <c r="L78" s="246">
        <v>999552</v>
      </c>
      <c r="M78" s="247">
        <v>999552</v>
      </c>
      <c r="N78" s="233">
        <f>L78-M78</f>
        <v>0</v>
      </c>
      <c r="O78" s="233">
        <f>$F78*N78</f>
        <v>0</v>
      </c>
      <c r="P78" s="776">
        <f>O78/1000000</f>
        <v>0</v>
      </c>
      <c r="Q78" s="331"/>
    </row>
    <row r="79" spans="1:17" ht="18" customHeight="1">
      <c r="A79" s="191">
        <v>55</v>
      </c>
      <c r="B79" s="263" t="s">
        <v>337</v>
      </c>
      <c r="C79" s="225">
        <v>4865026</v>
      </c>
      <c r="D79" s="91" t="s">
        <v>12</v>
      </c>
      <c r="E79" s="74" t="s">
        <v>300</v>
      </c>
      <c r="F79" s="303">
        <v>800</v>
      </c>
      <c r="G79" s="246">
        <v>956859</v>
      </c>
      <c r="H79" s="247">
        <v>956859</v>
      </c>
      <c r="I79" s="233">
        <f t="shared" ref="I79:I85" si="6">G79-H79</f>
        <v>0</v>
      </c>
      <c r="J79" s="233">
        <f t="shared" ref="J79:J85" si="7">$F79*I79</f>
        <v>0</v>
      </c>
      <c r="K79" s="754">
        <f t="shared" ref="K79:K85" si="8">J79/1000000</f>
        <v>0</v>
      </c>
      <c r="L79" s="246">
        <v>911</v>
      </c>
      <c r="M79" s="247">
        <v>871</v>
      </c>
      <c r="N79" s="233">
        <f t="shared" ref="N79:N85" si="9">L79-M79</f>
        <v>40</v>
      </c>
      <c r="O79" s="233">
        <f t="shared" ref="O79:O85" si="10">$F79*N79</f>
        <v>32000</v>
      </c>
      <c r="P79" s="776">
        <f t="shared" ref="P79:P85" si="11">O79/1000000</f>
        <v>3.2000000000000001E-2</v>
      </c>
      <c r="Q79" s="331"/>
    </row>
    <row r="80" spans="1:17" ht="18" customHeight="1">
      <c r="A80" s="191">
        <v>56</v>
      </c>
      <c r="B80" s="224" t="s">
        <v>314</v>
      </c>
      <c r="C80" s="225">
        <v>5100233</v>
      </c>
      <c r="D80" s="91" t="s">
        <v>12</v>
      </c>
      <c r="E80" s="74" t="s">
        <v>300</v>
      </c>
      <c r="F80" s="303">
        <v>800</v>
      </c>
      <c r="G80" s="246">
        <v>903208</v>
      </c>
      <c r="H80" s="247">
        <v>903208</v>
      </c>
      <c r="I80" s="233">
        <f t="shared" si="6"/>
        <v>0</v>
      </c>
      <c r="J80" s="233">
        <f t="shared" si="7"/>
        <v>0</v>
      </c>
      <c r="K80" s="754">
        <f t="shared" si="8"/>
        <v>0</v>
      </c>
      <c r="L80" s="246">
        <v>998170</v>
      </c>
      <c r="M80" s="247">
        <v>998229</v>
      </c>
      <c r="N80" s="233">
        <f t="shared" si="9"/>
        <v>-59</v>
      </c>
      <c r="O80" s="233">
        <f t="shared" si="10"/>
        <v>-47200</v>
      </c>
      <c r="P80" s="776">
        <f t="shared" si="11"/>
        <v>-4.7199999999999999E-2</v>
      </c>
      <c r="Q80" s="331"/>
    </row>
    <row r="81" spans="1:17" ht="15" customHeight="1">
      <c r="A81" s="191">
        <v>57</v>
      </c>
      <c r="B81" s="224" t="s">
        <v>340</v>
      </c>
      <c r="C81" s="225">
        <v>4864971</v>
      </c>
      <c r="D81" s="91" t="s">
        <v>12</v>
      </c>
      <c r="E81" s="74" t="s">
        <v>300</v>
      </c>
      <c r="F81" s="303">
        <v>-800</v>
      </c>
      <c r="G81" s="246">
        <v>0</v>
      </c>
      <c r="H81" s="247">
        <v>0</v>
      </c>
      <c r="I81" s="233">
        <f t="shared" si="6"/>
        <v>0</v>
      </c>
      <c r="J81" s="233">
        <f t="shared" si="7"/>
        <v>0</v>
      </c>
      <c r="K81" s="754">
        <f t="shared" si="8"/>
        <v>0</v>
      </c>
      <c r="L81" s="246">
        <v>999495</v>
      </c>
      <c r="M81" s="247">
        <v>999495</v>
      </c>
      <c r="N81" s="233">
        <f t="shared" si="9"/>
        <v>0</v>
      </c>
      <c r="O81" s="233">
        <f t="shared" si="10"/>
        <v>0</v>
      </c>
      <c r="P81" s="776">
        <f t="shared" si="11"/>
        <v>0</v>
      </c>
      <c r="Q81" s="331"/>
    </row>
    <row r="82" spans="1:17" ht="15" customHeight="1">
      <c r="A82" s="191">
        <v>58</v>
      </c>
      <c r="B82" s="224" t="s">
        <v>383</v>
      </c>
      <c r="C82" s="225">
        <v>4864985</v>
      </c>
      <c r="D82" s="91" t="s">
        <v>12</v>
      </c>
      <c r="E82" s="74" t="s">
        <v>300</v>
      </c>
      <c r="F82" s="303">
        <v>800</v>
      </c>
      <c r="G82" s="246">
        <v>999446</v>
      </c>
      <c r="H82" s="247">
        <v>999446</v>
      </c>
      <c r="I82" s="233">
        <f>G82-H82</f>
        <v>0</v>
      </c>
      <c r="J82" s="233">
        <f>$F82*I82</f>
        <v>0</v>
      </c>
      <c r="K82" s="754">
        <f>J82/1000000</f>
        <v>0</v>
      </c>
      <c r="L82" s="246">
        <v>849</v>
      </c>
      <c r="M82" s="247">
        <v>735</v>
      </c>
      <c r="N82" s="233">
        <f>L82-M82</f>
        <v>114</v>
      </c>
      <c r="O82" s="233">
        <f>$F82*N82</f>
        <v>91200</v>
      </c>
      <c r="P82" s="776">
        <f>O82/1000000</f>
        <v>9.1200000000000003E-2</v>
      </c>
      <c r="Q82" s="331"/>
    </row>
    <row r="83" spans="1:17" ht="15" customHeight="1">
      <c r="A83" s="191">
        <v>59</v>
      </c>
      <c r="B83" s="224" t="s">
        <v>503</v>
      </c>
      <c r="C83" s="225">
        <v>4902511</v>
      </c>
      <c r="D83" s="91" t="s">
        <v>12</v>
      </c>
      <c r="E83" s="74" t="s">
        <v>300</v>
      </c>
      <c r="F83" s="303">
        <v>4000</v>
      </c>
      <c r="G83" s="246">
        <v>999912</v>
      </c>
      <c r="H83" s="247">
        <v>999912</v>
      </c>
      <c r="I83" s="233">
        <f>G83-H83</f>
        <v>0</v>
      </c>
      <c r="J83" s="233">
        <f>$F83*I83</f>
        <v>0</v>
      </c>
      <c r="K83" s="754">
        <f>J83/1000000</f>
        <v>0</v>
      </c>
      <c r="L83" s="246">
        <v>460</v>
      </c>
      <c r="M83" s="247">
        <v>417</v>
      </c>
      <c r="N83" s="233">
        <f>L83-M83</f>
        <v>43</v>
      </c>
      <c r="O83" s="233">
        <f>$F83*N83</f>
        <v>172000</v>
      </c>
      <c r="P83" s="776">
        <f>O83/1000000</f>
        <v>0.17199999999999999</v>
      </c>
      <c r="Q83" s="538"/>
    </row>
    <row r="84" spans="1:17" ht="15" customHeight="1">
      <c r="A84" s="191">
        <v>60</v>
      </c>
      <c r="B84" s="224" t="s">
        <v>441</v>
      </c>
      <c r="C84" s="225">
        <v>5128428</v>
      </c>
      <c r="D84" s="91" t="s">
        <v>12</v>
      </c>
      <c r="E84" s="74" t="s">
        <v>300</v>
      </c>
      <c r="F84" s="303">
        <v>800</v>
      </c>
      <c r="G84" s="246">
        <v>977944</v>
      </c>
      <c r="H84" s="247">
        <v>977944</v>
      </c>
      <c r="I84" s="233">
        <f t="shared" si="6"/>
        <v>0</v>
      </c>
      <c r="J84" s="233">
        <f t="shared" si="7"/>
        <v>0</v>
      </c>
      <c r="K84" s="754">
        <f t="shared" si="8"/>
        <v>0</v>
      </c>
      <c r="L84" s="246">
        <v>992143</v>
      </c>
      <c r="M84" s="247">
        <v>993168</v>
      </c>
      <c r="N84" s="233">
        <f t="shared" si="9"/>
        <v>-1025</v>
      </c>
      <c r="O84" s="233">
        <f t="shared" si="10"/>
        <v>-820000</v>
      </c>
      <c r="P84" s="776">
        <f t="shared" si="11"/>
        <v>-0.82</v>
      </c>
      <c r="Q84" s="331"/>
    </row>
    <row r="85" spans="1:17" ht="15" customHeight="1">
      <c r="A85" s="191">
        <v>61</v>
      </c>
      <c r="B85" s="224" t="s">
        <v>442</v>
      </c>
      <c r="C85" s="225">
        <v>4864926</v>
      </c>
      <c r="D85" s="91" t="s">
        <v>12</v>
      </c>
      <c r="E85" s="74" t="s">
        <v>300</v>
      </c>
      <c r="F85" s="303">
        <v>800</v>
      </c>
      <c r="G85" s="246">
        <v>970491</v>
      </c>
      <c r="H85" s="247">
        <v>970491</v>
      </c>
      <c r="I85" s="233">
        <f t="shared" si="6"/>
        <v>0</v>
      </c>
      <c r="J85" s="233">
        <f t="shared" si="7"/>
        <v>0</v>
      </c>
      <c r="K85" s="754">
        <f t="shared" si="8"/>
        <v>0</v>
      </c>
      <c r="L85" s="246">
        <v>997281</v>
      </c>
      <c r="M85" s="247">
        <v>997420</v>
      </c>
      <c r="N85" s="233">
        <f t="shared" si="9"/>
        <v>-139</v>
      </c>
      <c r="O85" s="233">
        <f t="shared" si="10"/>
        <v>-111200</v>
      </c>
      <c r="P85" s="776">
        <f t="shared" si="11"/>
        <v>-0.11119999999999999</v>
      </c>
      <c r="Q85" s="331"/>
    </row>
    <row r="86" spans="1:17" ht="15" customHeight="1">
      <c r="A86" s="496"/>
      <c r="B86" s="204" t="s">
        <v>97</v>
      </c>
      <c r="C86" s="225"/>
      <c r="D86" s="66"/>
      <c r="E86" s="66"/>
      <c r="F86" s="230"/>
      <c r="G86" s="246"/>
      <c r="H86" s="247"/>
      <c r="I86" s="233"/>
      <c r="J86" s="233"/>
      <c r="K86" s="754"/>
      <c r="L86" s="246"/>
      <c r="M86" s="247"/>
      <c r="N86" s="233"/>
      <c r="O86" s="233"/>
      <c r="P86" s="776"/>
      <c r="Q86" s="331"/>
    </row>
    <row r="87" spans="1:17" ht="15" customHeight="1">
      <c r="A87" s="191">
        <v>63</v>
      </c>
      <c r="B87" s="224" t="s">
        <v>108</v>
      </c>
      <c r="C87" s="225" t="s">
        <v>500</v>
      </c>
      <c r="D87" s="252" t="s">
        <v>438</v>
      </c>
      <c r="E87" s="238" t="s">
        <v>300</v>
      </c>
      <c r="F87" s="233">
        <v>0.8</v>
      </c>
      <c r="G87" s="246">
        <v>1441000</v>
      </c>
      <c r="H87" s="247">
        <v>1516500</v>
      </c>
      <c r="I87" s="199">
        <f>G87-H87</f>
        <v>-75500</v>
      </c>
      <c r="J87" s="199">
        <f>$F87*I87</f>
        <v>-60400</v>
      </c>
      <c r="K87" s="783">
        <f>J87/1000000</f>
        <v>-6.0400000000000002E-2</v>
      </c>
      <c r="L87" s="246">
        <v>-217000</v>
      </c>
      <c r="M87" s="247">
        <v>-188000</v>
      </c>
      <c r="N87" s="247">
        <f>L87-M87</f>
        <v>-29000</v>
      </c>
      <c r="O87" s="247">
        <f>$F87*N87</f>
        <v>-23200</v>
      </c>
      <c r="P87" s="747">
        <f>O87/1000000</f>
        <v>-2.3199999999999998E-2</v>
      </c>
      <c r="Q87" s="339"/>
    </row>
    <row r="88" spans="1:17" ht="15" customHeight="1">
      <c r="A88" s="191"/>
      <c r="B88" s="226" t="s">
        <v>160</v>
      </c>
      <c r="C88" s="225"/>
      <c r="D88" s="91"/>
      <c r="E88" s="91"/>
      <c r="F88" s="233"/>
      <c r="G88" s="246"/>
      <c r="H88" s="247"/>
      <c r="I88" s="233"/>
      <c r="J88" s="233"/>
      <c r="K88" s="754"/>
      <c r="L88" s="246"/>
      <c r="M88" s="247"/>
      <c r="N88" s="233"/>
      <c r="O88" s="233"/>
      <c r="P88" s="776"/>
      <c r="Q88" s="331"/>
    </row>
    <row r="89" spans="1:17" s="889" customFormat="1" ht="15" customHeight="1">
      <c r="A89" s="882">
        <v>64</v>
      </c>
      <c r="B89" s="883" t="s">
        <v>34</v>
      </c>
      <c r="C89" s="884">
        <v>5100232</v>
      </c>
      <c r="D89" s="885" t="s">
        <v>12</v>
      </c>
      <c r="E89" s="886" t="s">
        <v>300</v>
      </c>
      <c r="F89" s="887">
        <v>-2000</v>
      </c>
      <c r="G89" s="246">
        <v>11298</v>
      </c>
      <c r="H89" s="247">
        <v>8998</v>
      </c>
      <c r="I89" s="233">
        <f>G89-H89</f>
        <v>2300</v>
      </c>
      <c r="J89" s="233">
        <f>$F89*I89</f>
        <v>-4600000</v>
      </c>
      <c r="K89" s="754">
        <f>J89/1000000</f>
        <v>-4.5999999999999996</v>
      </c>
      <c r="L89" s="246">
        <v>3461</v>
      </c>
      <c r="M89" s="247">
        <v>3429</v>
      </c>
      <c r="N89" s="233">
        <f>L89-M89</f>
        <v>32</v>
      </c>
      <c r="O89" s="233">
        <f>$F89*N89</f>
        <v>-64000</v>
      </c>
      <c r="P89" s="776">
        <f>O89/1000000</f>
        <v>-6.4000000000000001E-2</v>
      </c>
      <c r="Q89" s="888"/>
    </row>
    <row r="90" spans="1:17" ht="15" customHeight="1">
      <c r="A90" s="191">
        <v>64</v>
      </c>
      <c r="B90" s="224" t="s">
        <v>161</v>
      </c>
      <c r="C90" s="225">
        <v>4864932</v>
      </c>
      <c r="D90" s="91" t="s">
        <v>12</v>
      </c>
      <c r="E90" s="74" t="s">
        <v>300</v>
      </c>
      <c r="F90" s="233">
        <v>-1000</v>
      </c>
      <c r="G90" s="246">
        <v>20410</v>
      </c>
      <c r="H90" s="247">
        <v>20410</v>
      </c>
      <c r="I90" s="233">
        <f>G90-H90</f>
        <v>0</v>
      </c>
      <c r="J90" s="233">
        <f>$F90*I90</f>
        <v>0</v>
      </c>
      <c r="K90" s="754">
        <f>J90/1000000</f>
        <v>0</v>
      </c>
      <c r="L90" s="246">
        <v>41302</v>
      </c>
      <c r="M90" s="247">
        <v>40127</v>
      </c>
      <c r="N90" s="233">
        <f>L90-M90</f>
        <v>1175</v>
      </c>
      <c r="O90" s="233">
        <f>$F90*N90</f>
        <v>-1175000</v>
      </c>
      <c r="P90" s="776">
        <f>O90/1000000</f>
        <v>-1.175</v>
      </c>
      <c r="Q90" s="331"/>
    </row>
    <row r="91" spans="1:17" ht="15" customHeight="1">
      <c r="A91" s="191">
        <v>65</v>
      </c>
      <c r="B91" s="224" t="s">
        <v>382</v>
      </c>
      <c r="C91" s="225">
        <v>4864999</v>
      </c>
      <c r="D91" s="91" t="s">
        <v>12</v>
      </c>
      <c r="E91" s="74" t="s">
        <v>300</v>
      </c>
      <c r="F91" s="233">
        <v>-1000</v>
      </c>
      <c r="G91" s="246">
        <v>151949</v>
      </c>
      <c r="H91" s="247">
        <v>151802</v>
      </c>
      <c r="I91" s="233">
        <f>G91-H91</f>
        <v>147</v>
      </c>
      <c r="J91" s="233">
        <f>$F91*I91</f>
        <v>-147000</v>
      </c>
      <c r="K91" s="754">
        <f>J91/1000000</f>
        <v>-0.14699999999999999</v>
      </c>
      <c r="L91" s="246">
        <v>6144</v>
      </c>
      <c r="M91" s="247">
        <v>6138</v>
      </c>
      <c r="N91" s="233">
        <f>L91-M91</f>
        <v>6</v>
      </c>
      <c r="O91" s="233">
        <f>$F91*N91</f>
        <v>-6000</v>
      </c>
      <c r="P91" s="776">
        <f>O91/1000000</f>
        <v>-6.0000000000000001E-3</v>
      </c>
      <c r="Q91" s="331"/>
    </row>
    <row r="92" spans="1:17" ht="15" customHeight="1">
      <c r="A92" s="191"/>
      <c r="B92" s="204" t="s">
        <v>25</v>
      </c>
      <c r="C92" s="205"/>
      <c r="D92" s="66"/>
      <c r="E92" s="66"/>
      <c r="F92" s="233"/>
      <c r="G92" s="246"/>
      <c r="H92" s="247"/>
      <c r="I92" s="233"/>
      <c r="J92" s="233"/>
      <c r="K92" s="754"/>
      <c r="L92" s="246"/>
      <c r="M92" s="247"/>
      <c r="N92" s="233"/>
      <c r="O92" s="233"/>
      <c r="P92" s="776"/>
      <c r="Q92" s="331"/>
    </row>
    <row r="93" spans="1:17" ht="15" customHeight="1">
      <c r="A93" s="191">
        <v>66</v>
      </c>
      <c r="B93" s="206" t="s">
        <v>74</v>
      </c>
      <c r="C93" s="243">
        <v>4865146</v>
      </c>
      <c r="D93" s="238" t="s">
        <v>12</v>
      </c>
      <c r="E93" s="238" t="s">
        <v>300</v>
      </c>
      <c r="F93" s="243">
        <v>33.332999999999998</v>
      </c>
      <c r="G93" s="246">
        <v>223</v>
      </c>
      <c r="H93" s="247">
        <v>197</v>
      </c>
      <c r="I93" s="247">
        <f>G93-H93</f>
        <v>26</v>
      </c>
      <c r="J93" s="247">
        <f>$F93*I93</f>
        <v>866.6579999999999</v>
      </c>
      <c r="K93" s="752">
        <f>J93/1000000</f>
        <v>8.6665799999999986E-4</v>
      </c>
      <c r="L93" s="246">
        <v>761</v>
      </c>
      <c r="M93" s="247">
        <v>699</v>
      </c>
      <c r="N93" s="247">
        <f>L93-M93</f>
        <v>62</v>
      </c>
      <c r="O93" s="247">
        <f>$F93*N93</f>
        <v>2066.6459999999997</v>
      </c>
      <c r="P93" s="747">
        <f>O93/1000000</f>
        <v>2.0666459999999997E-3</v>
      </c>
      <c r="Q93" s="331"/>
    </row>
    <row r="94" spans="1:17" ht="15" customHeight="1">
      <c r="A94" s="191"/>
      <c r="B94" s="226" t="s">
        <v>44</v>
      </c>
      <c r="C94" s="225"/>
      <c r="D94" s="91"/>
      <c r="E94" s="91"/>
      <c r="F94" s="233"/>
      <c r="G94" s="246"/>
      <c r="H94" s="247"/>
      <c r="I94" s="233"/>
      <c r="J94" s="233"/>
      <c r="K94" s="754"/>
      <c r="L94" s="246"/>
      <c r="M94" s="247"/>
      <c r="N94" s="233"/>
      <c r="O94" s="233"/>
      <c r="P94" s="776"/>
      <c r="Q94" s="331"/>
    </row>
    <row r="95" spans="1:17" ht="15" customHeight="1">
      <c r="A95" s="191">
        <v>67</v>
      </c>
      <c r="B95" s="224" t="s">
        <v>301</v>
      </c>
      <c r="C95" s="225">
        <v>4865149</v>
      </c>
      <c r="D95" s="91" t="s">
        <v>12</v>
      </c>
      <c r="E95" s="74" t="s">
        <v>300</v>
      </c>
      <c r="F95" s="233">
        <v>187.5</v>
      </c>
      <c r="G95" s="246">
        <v>995212</v>
      </c>
      <c r="H95" s="247">
        <v>995279</v>
      </c>
      <c r="I95" s="233">
        <f>G95-H95</f>
        <v>-67</v>
      </c>
      <c r="J95" s="233">
        <f>$F95*I95</f>
        <v>-12562.5</v>
      </c>
      <c r="K95" s="754">
        <f>J95/1000000</f>
        <v>-1.2562500000000001E-2</v>
      </c>
      <c r="L95" s="246">
        <v>996118</v>
      </c>
      <c r="M95" s="247">
        <v>996300</v>
      </c>
      <c r="N95" s="233">
        <f>L95-M95</f>
        <v>-182</v>
      </c>
      <c r="O95" s="233">
        <f>$F95*N95</f>
        <v>-34125</v>
      </c>
      <c r="P95" s="776">
        <f>O95/1000000</f>
        <v>-3.4125000000000003E-2</v>
      </c>
      <c r="Q95" s="332"/>
    </row>
    <row r="96" spans="1:17" ht="15" customHeight="1">
      <c r="A96" s="191">
        <v>68</v>
      </c>
      <c r="B96" s="224" t="s">
        <v>390</v>
      </c>
      <c r="C96" s="225">
        <v>4864870</v>
      </c>
      <c r="D96" s="91" t="s">
        <v>12</v>
      </c>
      <c r="E96" s="74" t="s">
        <v>300</v>
      </c>
      <c r="F96" s="233">
        <v>1000</v>
      </c>
      <c r="G96" s="246">
        <v>997754</v>
      </c>
      <c r="H96" s="247">
        <v>997765</v>
      </c>
      <c r="I96" s="233">
        <f>G96-H96</f>
        <v>-11</v>
      </c>
      <c r="J96" s="233">
        <f>$F96*I96</f>
        <v>-11000</v>
      </c>
      <c r="K96" s="754">
        <f>J96/1000000</f>
        <v>-1.0999999999999999E-2</v>
      </c>
      <c r="L96" s="246">
        <v>1236</v>
      </c>
      <c r="M96" s="247">
        <v>1078</v>
      </c>
      <c r="N96" s="233">
        <f>L96-M96</f>
        <v>158</v>
      </c>
      <c r="O96" s="233">
        <f>$F96*N96</f>
        <v>158000</v>
      </c>
      <c r="P96" s="776">
        <f>O96/1000000</f>
        <v>0.158</v>
      </c>
      <c r="Q96" s="352"/>
    </row>
    <row r="97" spans="1:17" ht="15" customHeight="1">
      <c r="A97" s="191">
        <v>69</v>
      </c>
      <c r="B97" s="224" t="s">
        <v>391</v>
      </c>
      <c r="C97" s="225">
        <v>5128400</v>
      </c>
      <c r="D97" s="91" t="s">
        <v>12</v>
      </c>
      <c r="E97" s="74" t="s">
        <v>300</v>
      </c>
      <c r="F97" s="233">
        <v>1000</v>
      </c>
      <c r="G97" s="246">
        <v>997109</v>
      </c>
      <c r="H97" s="247">
        <v>997120</v>
      </c>
      <c r="I97" s="233">
        <f>G97-H97</f>
        <v>-11</v>
      </c>
      <c r="J97" s="233">
        <f>$F97*I97</f>
        <v>-11000</v>
      </c>
      <c r="K97" s="754">
        <f>J97/1000000</f>
        <v>-1.0999999999999999E-2</v>
      </c>
      <c r="L97" s="246">
        <v>951</v>
      </c>
      <c r="M97" s="247">
        <v>876</v>
      </c>
      <c r="N97" s="233">
        <f>L97-M97</f>
        <v>75</v>
      </c>
      <c r="O97" s="233">
        <f>$F97*N97</f>
        <v>75000</v>
      </c>
      <c r="P97" s="776">
        <f>O97/1000000</f>
        <v>7.4999999999999997E-2</v>
      </c>
      <c r="Q97" s="352"/>
    </row>
    <row r="98" spans="1:17" ht="15" customHeight="1">
      <c r="A98" s="191"/>
      <c r="B98" s="204" t="s">
        <v>33</v>
      </c>
      <c r="C98" s="243"/>
      <c r="D98" s="253"/>
      <c r="E98" s="238"/>
      <c r="F98" s="243"/>
      <c r="G98" s="246"/>
      <c r="H98" s="247"/>
      <c r="I98" s="247"/>
      <c r="J98" s="247"/>
      <c r="K98" s="752"/>
      <c r="L98" s="246"/>
      <c r="M98" s="247"/>
      <c r="N98" s="247"/>
      <c r="O98" s="247"/>
      <c r="P98" s="747"/>
      <c r="Q98" s="331"/>
    </row>
    <row r="99" spans="1:17" ht="15" customHeight="1">
      <c r="A99" s="191">
        <v>70</v>
      </c>
      <c r="B99" s="890" t="s">
        <v>314</v>
      </c>
      <c r="C99" s="243" t="s">
        <v>495</v>
      </c>
      <c r="D99" s="252" t="s">
        <v>438</v>
      </c>
      <c r="E99" s="238" t="s">
        <v>300</v>
      </c>
      <c r="F99" s="703">
        <v>0.4</v>
      </c>
      <c r="G99" s="246">
        <v>-6478000</v>
      </c>
      <c r="H99" s="247">
        <v>-6461000</v>
      </c>
      <c r="I99" s="247">
        <f>G99-H99</f>
        <v>-17000</v>
      </c>
      <c r="J99" s="247">
        <f>$F99*I99</f>
        <v>-6800</v>
      </c>
      <c r="K99" s="752">
        <f>J99/1000000</f>
        <v>-6.7999999999999996E-3</v>
      </c>
      <c r="L99" s="246">
        <v>-3913000</v>
      </c>
      <c r="M99" s="247">
        <v>-3805000</v>
      </c>
      <c r="N99" s="247">
        <f>L99-M99</f>
        <v>-108000</v>
      </c>
      <c r="O99" s="247">
        <f>$F99*N99</f>
        <v>-43200</v>
      </c>
      <c r="P99" s="747">
        <f>O99/1000000</f>
        <v>-4.3200000000000002E-2</v>
      </c>
      <c r="Q99" s="339"/>
    </row>
    <row r="100" spans="1:17" ht="15" customHeight="1">
      <c r="A100" s="191"/>
      <c r="B100" s="497" t="s">
        <v>387</v>
      </c>
      <c r="C100" s="243"/>
      <c r="D100" s="252"/>
      <c r="E100" s="238"/>
      <c r="F100" s="243"/>
      <c r="G100" s="246"/>
      <c r="H100" s="247"/>
      <c r="I100" s="247"/>
      <c r="J100" s="247"/>
      <c r="K100" s="752"/>
      <c r="L100" s="246"/>
      <c r="M100" s="247"/>
      <c r="N100" s="247"/>
      <c r="O100" s="247"/>
      <c r="P100" s="747"/>
      <c r="Q100" s="339"/>
    </row>
    <row r="101" spans="1:17" ht="15" customHeight="1">
      <c r="A101" s="191">
        <v>71</v>
      </c>
      <c r="B101" s="891" t="s">
        <v>388</v>
      </c>
      <c r="C101" s="243">
        <v>4864839</v>
      </c>
      <c r="D101" s="252" t="s">
        <v>12</v>
      </c>
      <c r="E101" s="238" t="s">
        <v>300</v>
      </c>
      <c r="F101" s="243">
        <v>1000</v>
      </c>
      <c r="G101" s="246">
        <v>722</v>
      </c>
      <c r="H101" s="247">
        <v>727</v>
      </c>
      <c r="I101" s="247">
        <f>G101-H101</f>
        <v>-5</v>
      </c>
      <c r="J101" s="247">
        <f>$F101*I101</f>
        <v>-5000</v>
      </c>
      <c r="K101" s="752">
        <f>J101/1000000</f>
        <v>-5.0000000000000001E-3</v>
      </c>
      <c r="L101" s="246">
        <v>998650</v>
      </c>
      <c r="M101" s="247">
        <v>998709</v>
      </c>
      <c r="N101" s="247">
        <f>L101-M101</f>
        <v>-59</v>
      </c>
      <c r="O101" s="247">
        <f>$F101*N101</f>
        <v>-59000</v>
      </c>
      <c r="P101" s="747">
        <f>O101/1000000</f>
        <v>-5.8999999999999997E-2</v>
      </c>
      <c r="Q101" s="339"/>
    </row>
    <row r="102" spans="1:17" ht="15" customHeight="1">
      <c r="A102" s="191">
        <v>72</v>
      </c>
      <c r="B102" s="891" t="s">
        <v>392</v>
      </c>
      <c r="C102" s="892">
        <v>4864872</v>
      </c>
      <c r="D102" s="252" t="s">
        <v>12</v>
      </c>
      <c r="E102" s="238" t="s">
        <v>300</v>
      </c>
      <c r="F102" s="243">
        <v>1000</v>
      </c>
      <c r="G102" s="246">
        <v>993850</v>
      </c>
      <c r="H102" s="247">
        <v>993879</v>
      </c>
      <c r="I102" s="247">
        <f>G102-H102</f>
        <v>-29</v>
      </c>
      <c r="J102" s="247">
        <f>$F102*I102</f>
        <v>-29000</v>
      </c>
      <c r="K102" s="752">
        <f>J102/1000000</f>
        <v>-2.9000000000000001E-2</v>
      </c>
      <c r="L102" s="246">
        <v>999118</v>
      </c>
      <c r="M102" s="247">
        <v>999140</v>
      </c>
      <c r="N102" s="247">
        <f>L102-M102</f>
        <v>-22</v>
      </c>
      <c r="O102" s="247">
        <f>$F102*N102</f>
        <v>-22000</v>
      </c>
      <c r="P102" s="747">
        <f>O102/1000000</f>
        <v>-2.1999999999999999E-2</v>
      </c>
      <c r="Q102" s="339"/>
    </row>
    <row r="103" spans="1:17" ht="15" customHeight="1">
      <c r="A103" s="496"/>
      <c r="B103" s="204" t="s">
        <v>171</v>
      </c>
      <c r="C103" s="682"/>
      <c r="D103" s="252"/>
      <c r="E103" s="238"/>
      <c r="F103" s="243"/>
      <c r="G103" s="246"/>
      <c r="H103" s="247"/>
      <c r="I103" s="247"/>
      <c r="J103" s="247"/>
      <c r="K103" s="752"/>
      <c r="L103" s="246"/>
      <c r="M103" s="247"/>
      <c r="N103" s="247"/>
      <c r="O103" s="247"/>
      <c r="P103" s="747"/>
      <c r="Q103" s="331"/>
    </row>
    <row r="104" spans="1:17" ht="15" customHeight="1">
      <c r="A104" s="191">
        <v>73</v>
      </c>
      <c r="B104" s="224" t="s">
        <v>316</v>
      </c>
      <c r="C104" s="243">
        <v>4865072</v>
      </c>
      <c r="D104" s="252" t="s">
        <v>12</v>
      </c>
      <c r="E104" s="238" t="s">
        <v>300</v>
      </c>
      <c r="F104" s="243">
        <v>100</v>
      </c>
      <c r="G104" s="246">
        <v>999519</v>
      </c>
      <c r="H104" s="247">
        <v>999522</v>
      </c>
      <c r="I104" s="247">
        <f>G104-H104</f>
        <v>-3</v>
      </c>
      <c r="J104" s="247">
        <f>$F104*I104</f>
        <v>-300</v>
      </c>
      <c r="K104" s="752">
        <f>J104/1000000</f>
        <v>-2.9999999999999997E-4</v>
      </c>
      <c r="L104" s="246">
        <v>999430</v>
      </c>
      <c r="M104" s="247">
        <v>999510</v>
      </c>
      <c r="N104" s="247">
        <f>L104-M104</f>
        <v>-80</v>
      </c>
      <c r="O104" s="247">
        <f>$F104*N104</f>
        <v>-8000</v>
      </c>
      <c r="P104" s="747">
        <f>O104/1000000</f>
        <v>-8.0000000000000002E-3</v>
      </c>
      <c r="Q104" s="339"/>
    </row>
    <row r="105" spans="1:17" ht="15" customHeight="1">
      <c r="A105" s="191">
        <v>74</v>
      </c>
      <c r="B105" s="224" t="s">
        <v>317</v>
      </c>
      <c r="C105" s="243">
        <v>4865066</v>
      </c>
      <c r="D105" s="252" t="s">
        <v>12</v>
      </c>
      <c r="E105" s="238" t="s">
        <v>300</v>
      </c>
      <c r="F105" s="243">
        <v>200</v>
      </c>
      <c r="G105" s="246">
        <v>630</v>
      </c>
      <c r="H105" s="247">
        <v>624</v>
      </c>
      <c r="I105" s="247">
        <f>G105-H105</f>
        <v>6</v>
      </c>
      <c r="J105" s="247">
        <f>$F105*I105</f>
        <v>1200</v>
      </c>
      <c r="K105" s="752">
        <f>J105/1000000</f>
        <v>1.1999999999999999E-3</v>
      </c>
      <c r="L105" s="246">
        <v>685</v>
      </c>
      <c r="M105" s="247">
        <v>616</v>
      </c>
      <c r="N105" s="247">
        <f>L105-M105</f>
        <v>69</v>
      </c>
      <c r="O105" s="247">
        <f>$F105*N105</f>
        <v>13800</v>
      </c>
      <c r="P105" s="747">
        <f>O105/1000000</f>
        <v>1.38E-2</v>
      </c>
      <c r="Q105" s="331"/>
    </row>
    <row r="106" spans="1:17" ht="15" customHeight="1">
      <c r="A106" s="496"/>
      <c r="B106" s="204" t="s">
        <v>368</v>
      </c>
      <c r="C106" s="243"/>
      <c r="D106" s="252"/>
      <c r="E106" s="238"/>
      <c r="F106" s="243"/>
      <c r="G106" s="246"/>
      <c r="H106" s="247"/>
      <c r="I106" s="247"/>
      <c r="J106" s="247"/>
      <c r="K106" s="752"/>
      <c r="L106" s="246"/>
      <c r="M106" s="247"/>
      <c r="N106" s="247"/>
      <c r="O106" s="247"/>
      <c r="P106" s="747"/>
      <c r="Q106" s="331"/>
    </row>
    <row r="107" spans="1:17" ht="15" customHeight="1">
      <c r="A107" s="191">
        <v>75</v>
      </c>
      <c r="B107" s="224" t="s">
        <v>369</v>
      </c>
      <c r="C107" s="243">
        <v>5128406</v>
      </c>
      <c r="D107" s="252" t="s">
        <v>12</v>
      </c>
      <c r="E107" s="238" t="s">
        <v>300</v>
      </c>
      <c r="F107" s="243">
        <v>500</v>
      </c>
      <c r="G107" s="246">
        <v>999998</v>
      </c>
      <c r="H107" s="247">
        <v>999996</v>
      </c>
      <c r="I107" s="247">
        <f t="shared" ref="I107:I114" si="12">G107-H107</f>
        <v>2</v>
      </c>
      <c r="J107" s="247">
        <f t="shared" ref="J107:J114" si="13">$F107*I107</f>
        <v>1000</v>
      </c>
      <c r="K107" s="752">
        <f t="shared" ref="K107:K114" si="14">J107/1000000</f>
        <v>1E-3</v>
      </c>
      <c r="L107" s="246">
        <v>46</v>
      </c>
      <c r="M107" s="247">
        <v>35</v>
      </c>
      <c r="N107" s="247">
        <f t="shared" ref="N107:N115" si="15">L107-M107</f>
        <v>11</v>
      </c>
      <c r="O107" s="247">
        <f t="shared" ref="O107:O115" si="16">$F107*N107</f>
        <v>5500</v>
      </c>
      <c r="P107" s="747">
        <f t="shared" ref="P107:P115" si="17">O107/1000000</f>
        <v>5.4999999999999997E-3</v>
      </c>
      <c r="Q107" s="339"/>
    </row>
    <row r="108" spans="1:17" ht="15" customHeight="1">
      <c r="A108" s="191">
        <v>76</v>
      </c>
      <c r="B108" s="224" t="s">
        <v>370</v>
      </c>
      <c r="C108" s="243">
        <v>4864877</v>
      </c>
      <c r="D108" s="252" t="s">
        <v>12</v>
      </c>
      <c r="E108" s="238" t="s">
        <v>300</v>
      </c>
      <c r="F108" s="243">
        <v>1000</v>
      </c>
      <c r="G108" s="246">
        <v>993626</v>
      </c>
      <c r="H108" s="247">
        <v>993628</v>
      </c>
      <c r="I108" s="247">
        <f t="shared" si="12"/>
        <v>-2</v>
      </c>
      <c r="J108" s="247">
        <f t="shared" si="13"/>
        <v>-2000</v>
      </c>
      <c r="K108" s="752">
        <f t="shared" si="14"/>
        <v>-2E-3</v>
      </c>
      <c r="L108" s="246">
        <v>3345</v>
      </c>
      <c r="M108" s="247">
        <v>3372</v>
      </c>
      <c r="N108" s="247">
        <f t="shared" si="15"/>
        <v>-27</v>
      </c>
      <c r="O108" s="247">
        <f t="shared" si="16"/>
        <v>-27000</v>
      </c>
      <c r="P108" s="747">
        <f t="shared" si="17"/>
        <v>-2.7E-2</v>
      </c>
      <c r="Q108" s="331"/>
    </row>
    <row r="109" spans="1:17" ht="15" customHeight="1">
      <c r="A109" s="191">
        <v>77</v>
      </c>
      <c r="B109" s="224" t="s">
        <v>371</v>
      </c>
      <c r="C109" s="243">
        <v>4864841</v>
      </c>
      <c r="D109" s="252" t="s">
        <v>12</v>
      </c>
      <c r="E109" s="238" t="s">
        <v>300</v>
      </c>
      <c r="F109" s="243">
        <v>1000</v>
      </c>
      <c r="G109" s="246">
        <v>980270</v>
      </c>
      <c r="H109" s="247">
        <v>980270</v>
      </c>
      <c r="I109" s="247">
        <f t="shared" si="12"/>
        <v>0</v>
      </c>
      <c r="J109" s="247">
        <f t="shared" si="13"/>
        <v>0</v>
      </c>
      <c r="K109" s="752">
        <f t="shared" si="14"/>
        <v>0</v>
      </c>
      <c r="L109" s="246">
        <v>999307</v>
      </c>
      <c r="M109" s="247">
        <v>999436</v>
      </c>
      <c r="N109" s="247">
        <f t="shared" si="15"/>
        <v>-129</v>
      </c>
      <c r="O109" s="247">
        <f t="shared" si="16"/>
        <v>-129000</v>
      </c>
      <c r="P109" s="747">
        <f t="shared" si="17"/>
        <v>-0.129</v>
      </c>
      <c r="Q109" s="331"/>
    </row>
    <row r="110" spans="1:17" ht="15" customHeight="1">
      <c r="A110" s="191">
        <v>78</v>
      </c>
      <c r="B110" s="224" t="s">
        <v>372</v>
      </c>
      <c r="C110" s="243">
        <v>4864882</v>
      </c>
      <c r="D110" s="252" t="s">
        <v>12</v>
      </c>
      <c r="E110" s="238" t="s">
        <v>300</v>
      </c>
      <c r="F110" s="243">
        <v>1000</v>
      </c>
      <c r="G110" s="246">
        <v>7453</v>
      </c>
      <c r="H110" s="247">
        <v>7452</v>
      </c>
      <c r="I110" s="247">
        <f t="shared" si="12"/>
        <v>1</v>
      </c>
      <c r="J110" s="247">
        <f t="shared" si="13"/>
        <v>1000</v>
      </c>
      <c r="K110" s="752">
        <f t="shared" si="14"/>
        <v>1E-3</v>
      </c>
      <c r="L110" s="246">
        <v>7285</v>
      </c>
      <c r="M110" s="247">
        <v>7275</v>
      </c>
      <c r="N110" s="247">
        <f t="shared" si="15"/>
        <v>10</v>
      </c>
      <c r="O110" s="247">
        <f t="shared" si="16"/>
        <v>10000</v>
      </c>
      <c r="P110" s="747">
        <f t="shared" si="17"/>
        <v>0.01</v>
      </c>
      <c r="Q110" s="331"/>
    </row>
    <row r="111" spans="1:17" ht="15" customHeight="1">
      <c r="A111" s="191">
        <v>79</v>
      </c>
      <c r="B111" s="224" t="s">
        <v>373</v>
      </c>
      <c r="C111" s="243">
        <v>4865064</v>
      </c>
      <c r="D111" s="252" t="s">
        <v>12</v>
      </c>
      <c r="E111" s="238" t="s">
        <v>300</v>
      </c>
      <c r="F111" s="243">
        <v>150</v>
      </c>
      <c r="G111" s="246">
        <v>992787</v>
      </c>
      <c r="H111" s="247">
        <v>992782</v>
      </c>
      <c r="I111" s="247">
        <f t="shared" si="12"/>
        <v>5</v>
      </c>
      <c r="J111" s="247">
        <f t="shared" si="13"/>
        <v>750</v>
      </c>
      <c r="K111" s="752">
        <f t="shared" si="14"/>
        <v>7.5000000000000002E-4</v>
      </c>
      <c r="L111" s="246">
        <v>998732</v>
      </c>
      <c r="M111" s="247">
        <v>998628</v>
      </c>
      <c r="N111" s="247">
        <f t="shared" si="15"/>
        <v>104</v>
      </c>
      <c r="O111" s="247">
        <f t="shared" si="16"/>
        <v>15600</v>
      </c>
      <c r="P111" s="747">
        <f t="shared" si="17"/>
        <v>1.5599999999999999E-2</v>
      </c>
      <c r="Q111" s="339"/>
    </row>
    <row r="112" spans="1:17" ht="15" customHeight="1">
      <c r="A112" s="191">
        <v>80</v>
      </c>
      <c r="B112" s="224" t="s">
        <v>374</v>
      </c>
      <c r="C112" s="243">
        <v>4864948</v>
      </c>
      <c r="D112" s="252" t="s">
        <v>12</v>
      </c>
      <c r="E112" s="238" t="s">
        <v>300</v>
      </c>
      <c r="F112" s="243">
        <v>1000</v>
      </c>
      <c r="G112" s="246">
        <v>999900</v>
      </c>
      <c r="H112" s="247">
        <v>999900</v>
      </c>
      <c r="I112" s="247">
        <f t="shared" si="12"/>
        <v>0</v>
      </c>
      <c r="J112" s="247">
        <f t="shared" si="13"/>
        <v>0</v>
      </c>
      <c r="K112" s="752">
        <f t="shared" si="14"/>
        <v>0</v>
      </c>
      <c r="L112" s="246">
        <v>999568</v>
      </c>
      <c r="M112" s="247">
        <v>999490</v>
      </c>
      <c r="N112" s="247">
        <f t="shared" si="15"/>
        <v>78</v>
      </c>
      <c r="O112" s="247">
        <f t="shared" si="16"/>
        <v>78000</v>
      </c>
      <c r="P112" s="747">
        <f t="shared" si="17"/>
        <v>7.8E-2</v>
      </c>
      <c r="Q112" s="339"/>
    </row>
    <row r="113" spans="1:76" ht="15" customHeight="1">
      <c r="A113" s="191">
        <v>81</v>
      </c>
      <c r="B113" s="224" t="s">
        <v>394</v>
      </c>
      <c r="C113" s="243">
        <v>4864790</v>
      </c>
      <c r="D113" s="252" t="s">
        <v>12</v>
      </c>
      <c r="E113" s="238" t="s">
        <v>300</v>
      </c>
      <c r="F113" s="243">
        <v>266.67</v>
      </c>
      <c r="G113" s="246">
        <v>3264</v>
      </c>
      <c r="H113" s="247">
        <v>3270</v>
      </c>
      <c r="I113" s="247">
        <f t="shared" si="12"/>
        <v>-6</v>
      </c>
      <c r="J113" s="247">
        <f t="shared" si="13"/>
        <v>-1600.02</v>
      </c>
      <c r="K113" s="752">
        <f t="shared" si="14"/>
        <v>-1.60002E-3</v>
      </c>
      <c r="L113" s="246">
        <v>996819</v>
      </c>
      <c r="M113" s="247">
        <v>996798</v>
      </c>
      <c r="N113" s="247">
        <f t="shared" si="15"/>
        <v>21</v>
      </c>
      <c r="O113" s="247">
        <f t="shared" si="16"/>
        <v>5600.0700000000006</v>
      </c>
      <c r="P113" s="747">
        <f t="shared" si="17"/>
        <v>5.6000700000000004E-3</v>
      </c>
      <c r="Q113" s="339"/>
    </row>
    <row r="114" spans="1:76" s="83" customFormat="1" ht="15" customHeight="1">
      <c r="A114" s="235">
        <v>82</v>
      </c>
      <c r="B114" s="224" t="s">
        <v>395</v>
      </c>
      <c r="C114" s="506">
        <v>4865154</v>
      </c>
      <c r="D114" s="506" t="s">
        <v>12</v>
      </c>
      <c r="E114" s="238" t="s">
        <v>300</v>
      </c>
      <c r="F114" s="199">
        <v>1000</v>
      </c>
      <c r="G114" s="246">
        <v>999952</v>
      </c>
      <c r="H114" s="247">
        <v>999952</v>
      </c>
      <c r="I114" s="225">
        <f t="shared" si="12"/>
        <v>0</v>
      </c>
      <c r="J114" s="225">
        <f t="shared" si="13"/>
        <v>0</v>
      </c>
      <c r="K114" s="783">
        <f t="shared" si="14"/>
        <v>0</v>
      </c>
      <c r="L114" s="246">
        <v>999999</v>
      </c>
      <c r="M114" s="247">
        <v>999933</v>
      </c>
      <c r="N114" s="225">
        <f t="shared" si="15"/>
        <v>66</v>
      </c>
      <c r="O114" s="225">
        <f t="shared" si="16"/>
        <v>66000</v>
      </c>
      <c r="P114" s="748">
        <f t="shared" si="17"/>
        <v>6.6000000000000003E-2</v>
      </c>
      <c r="Q114" s="339"/>
    </row>
    <row r="115" spans="1:76" s="83" customFormat="1" ht="15" customHeight="1">
      <c r="A115" s="235"/>
      <c r="B115" s="224"/>
      <c r="C115" s="506"/>
      <c r="D115" s="506"/>
      <c r="E115" s="238"/>
      <c r="F115" s="199">
        <v>1000</v>
      </c>
      <c r="G115" s="246"/>
      <c r="H115" s="247"/>
      <c r="I115" s="225"/>
      <c r="J115" s="225"/>
      <c r="K115" s="783"/>
      <c r="L115" s="246">
        <v>128</v>
      </c>
      <c r="M115" s="247">
        <v>0</v>
      </c>
      <c r="N115" s="225">
        <f t="shared" si="15"/>
        <v>128</v>
      </c>
      <c r="O115" s="225">
        <f t="shared" si="16"/>
        <v>128000</v>
      </c>
      <c r="P115" s="748">
        <f t="shared" si="17"/>
        <v>0.128</v>
      </c>
      <c r="Q115" s="339"/>
    </row>
    <row r="116" spans="1:76" ht="15" customHeight="1">
      <c r="A116" s="496"/>
      <c r="B116" s="251" t="s">
        <v>404</v>
      </c>
      <c r="C116" s="29"/>
      <c r="D116" s="91"/>
      <c r="E116" s="74"/>
      <c r="F116" s="30"/>
      <c r="G116" s="246"/>
      <c r="H116" s="247"/>
      <c r="I116" s="233"/>
      <c r="J116" s="233"/>
      <c r="K116" s="754"/>
      <c r="L116" s="246"/>
      <c r="M116" s="247"/>
      <c r="N116" s="233"/>
      <c r="O116" s="233"/>
      <c r="P116" s="776"/>
      <c r="Q116" s="332"/>
    </row>
    <row r="117" spans="1:76" ht="15" customHeight="1">
      <c r="A117" s="235">
        <v>83</v>
      </c>
      <c r="B117" s="873" t="s">
        <v>405</v>
      </c>
      <c r="C117" s="225">
        <v>4902510</v>
      </c>
      <c r="D117" s="252" t="s">
        <v>12</v>
      </c>
      <c r="E117" s="238" t="s">
        <v>300</v>
      </c>
      <c r="F117" s="740">
        <v>400</v>
      </c>
      <c r="G117" s="246">
        <v>998844</v>
      </c>
      <c r="H117" s="247">
        <v>998907</v>
      </c>
      <c r="I117" s="233">
        <f>G117-H117</f>
        <v>-63</v>
      </c>
      <c r="J117" s="233">
        <f>$F117*I117</f>
        <v>-25200</v>
      </c>
      <c r="K117" s="754">
        <f>J117/1000000</f>
        <v>-2.52E-2</v>
      </c>
      <c r="L117" s="246">
        <v>245</v>
      </c>
      <c r="M117" s="247">
        <v>253</v>
      </c>
      <c r="N117" s="233">
        <f>L117-M117</f>
        <v>-8</v>
      </c>
      <c r="O117" s="233">
        <f>$F117*N117</f>
        <v>-3200</v>
      </c>
      <c r="P117" s="776">
        <f>O117/1000000</f>
        <v>-3.2000000000000002E-3</v>
      </c>
      <c r="Q117" s="332"/>
    </row>
    <row r="118" spans="1:76" s="479" customFormat="1" ht="18">
      <c r="A118" s="235">
        <v>84</v>
      </c>
      <c r="B118" s="873" t="s">
        <v>406</v>
      </c>
      <c r="C118" s="225">
        <v>4865140</v>
      </c>
      <c r="D118" s="252" t="s">
        <v>12</v>
      </c>
      <c r="E118" s="238" t="s">
        <v>300</v>
      </c>
      <c r="F118" s="740">
        <v>937.5</v>
      </c>
      <c r="G118" s="246">
        <v>999144</v>
      </c>
      <c r="H118" s="247">
        <v>999153</v>
      </c>
      <c r="I118" s="253">
        <f>G118-H118</f>
        <v>-9</v>
      </c>
      <c r="J118" s="253">
        <f>$F118*I118</f>
        <v>-8437.5</v>
      </c>
      <c r="K118" s="758">
        <f>J118/1000000</f>
        <v>-8.4375000000000006E-3</v>
      </c>
      <c r="L118" s="246">
        <v>999512</v>
      </c>
      <c r="M118" s="247">
        <v>999537</v>
      </c>
      <c r="N118" s="253">
        <f>L118-M118</f>
        <v>-25</v>
      </c>
      <c r="O118" s="253">
        <f>$F118*N118</f>
        <v>-23437.5</v>
      </c>
      <c r="P118" s="781">
        <f>O118/1000000</f>
        <v>-2.34375E-2</v>
      </c>
      <c r="Q118" s="345"/>
    </row>
    <row r="119" spans="1:76" ht="15" customHeight="1">
      <c r="A119" s="235">
        <v>85</v>
      </c>
      <c r="B119" s="873" t="s">
        <v>407</v>
      </c>
      <c r="C119" s="225">
        <v>4864808</v>
      </c>
      <c r="D119" s="252" t="s">
        <v>12</v>
      </c>
      <c r="E119" s="945" t="s">
        <v>300</v>
      </c>
      <c r="F119" s="946">
        <v>187.5</v>
      </c>
      <c r="G119" s="246">
        <v>977350</v>
      </c>
      <c r="H119" s="247">
        <v>977373</v>
      </c>
      <c r="I119" s="233">
        <f>G119-H119</f>
        <v>-23</v>
      </c>
      <c r="J119" s="233">
        <f>$F119*I119</f>
        <v>-4312.5</v>
      </c>
      <c r="K119" s="754">
        <f>J119/1000000</f>
        <v>-4.3125000000000004E-3</v>
      </c>
      <c r="L119" s="247">
        <v>2081</v>
      </c>
      <c r="M119" s="247">
        <v>2169</v>
      </c>
      <c r="N119" s="233">
        <f>L119-M119</f>
        <v>-88</v>
      </c>
      <c r="O119" s="233">
        <f>$F119*N119</f>
        <v>-16500</v>
      </c>
      <c r="P119" s="776">
        <f>O119/1000000</f>
        <v>-1.6500000000000001E-2</v>
      </c>
      <c r="Q119" s="332"/>
    </row>
    <row r="120" spans="1:76" ht="15" customHeight="1">
      <c r="A120" s="235">
        <v>86</v>
      </c>
      <c r="B120" s="873" t="s">
        <v>463</v>
      </c>
      <c r="C120" s="225">
        <v>4865080</v>
      </c>
      <c r="D120" s="252" t="s">
        <v>12</v>
      </c>
      <c r="E120" s="945" t="s">
        <v>300</v>
      </c>
      <c r="F120" s="946">
        <v>2500</v>
      </c>
      <c r="G120" s="246">
        <v>999963</v>
      </c>
      <c r="H120" s="247">
        <v>999963</v>
      </c>
      <c r="I120" s="233">
        <f>G120-H120</f>
        <v>0</v>
      </c>
      <c r="J120" s="233">
        <f>$F120*I120</f>
        <v>0</v>
      </c>
      <c r="K120" s="754">
        <f>J120/1000000</f>
        <v>0</v>
      </c>
      <c r="L120" s="247">
        <v>122</v>
      </c>
      <c r="M120" s="247">
        <v>122</v>
      </c>
      <c r="N120" s="233">
        <f>L120-M120</f>
        <v>0</v>
      </c>
      <c r="O120" s="233">
        <f>$F120*N120</f>
        <v>0</v>
      </c>
      <c r="P120" s="776">
        <f>O120/1000000</f>
        <v>0</v>
      </c>
      <c r="Q120" s="352"/>
      <c r="T120" s="354"/>
      <c r="U120" s="354"/>
      <c r="V120" s="354"/>
      <c r="W120" s="354"/>
      <c r="X120" s="354"/>
      <c r="Y120" s="354"/>
      <c r="Z120" s="354"/>
      <c r="AA120" s="354"/>
      <c r="AB120" s="354"/>
      <c r="AC120" s="354"/>
      <c r="AD120" s="354"/>
      <c r="AE120" s="354"/>
      <c r="AF120" s="354"/>
      <c r="AG120" s="354"/>
      <c r="AH120" s="354"/>
      <c r="AI120" s="354"/>
      <c r="AJ120" s="354"/>
      <c r="AK120" s="354"/>
      <c r="AL120" s="354"/>
      <c r="AM120" s="354"/>
      <c r="AN120" s="354"/>
      <c r="AO120" s="354"/>
      <c r="AP120" s="354"/>
      <c r="AQ120" s="354"/>
      <c r="AR120" s="354"/>
      <c r="AS120" s="354"/>
      <c r="AT120" s="354"/>
      <c r="AU120" s="354"/>
      <c r="AV120" s="354"/>
      <c r="AW120" s="354"/>
      <c r="AX120" s="354"/>
      <c r="AY120" s="354"/>
      <c r="AZ120" s="354"/>
      <c r="BA120" s="354"/>
      <c r="BB120" s="354"/>
      <c r="BC120" s="354"/>
      <c r="BD120" s="354"/>
      <c r="BE120" s="354"/>
      <c r="BF120" s="354"/>
      <c r="BG120" s="354"/>
      <c r="BH120" s="354"/>
      <c r="BI120" s="354"/>
      <c r="BJ120" s="354"/>
      <c r="BK120" s="354"/>
      <c r="BL120" s="354"/>
      <c r="BM120" s="354"/>
      <c r="BN120" s="354"/>
      <c r="BO120" s="354"/>
      <c r="BP120" s="354"/>
      <c r="BQ120" s="354"/>
      <c r="BR120" s="354"/>
      <c r="BS120" s="354"/>
      <c r="BT120" s="354"/>
      <c r="BU120" s="354"/>
      <c r="BV120" s="354"/>
      <c r="BW120" s="354"/>
      <c r="BX120" s="354"/>
    </row>
    <row r="121" spans="1:76" s="357" customFormat="1" ht="18.75" thickBot="1">
      <c r="A121" s="705">
        <v>87</v>
      </c>
      <c r="B121" s="874" t="s">
        <v>408</v>
      </c>
      <c r="C121" s="205">
        <v>4864796</v>
      </c>
      <c r="D121" s="545" t="s">
        <v>12</v>
      </c>
      <c r="E121" s="947" t="s">
        <v>300</v>
      </c>
      <c r="F121" s="948">
        <v>125</v>
      </c>
      <c r="G121" s="329">
        <v>999892</v>
      </c>
      <c r="H121" s="330">
        <v>999885</v>
      </c>
      <c r="I121" s="237">
        <f>G121-H121</f>
        <v>7</v>
      </c>
      <c r="J121" s="237">
        <f>$F121*I121</f>
        <v>875</v>
      </c>
      <c r="K121" s="768">
        <f>J121/1000000</f>
        <v>8.7500000000000002E-4</v>
      </c>
      <c r="L121" s="330">
        <v>1201</v>
      </c>
      <c r="M121" s="330">
        <v>1209</v>
      </c>
      <c r="N121" s="237">
        <f>L121-M121</f>
        <v>-8</v>
      </c>
      <c r="O121" s="237">
        <f>$F121*N121</f>
        <v>-1000</v>
      </c>
      <c r="P121" s="778">
        <f>O121/1000000</f>
        <v>-1E-3</v>
      </c>
      <c r="Q121" s="949"/>
      <c r="T121" s="354"/>
      <c r="U121" s="354"/>
      <c r="V121" s="354"/>
      <c r="W121" s="354"/>
      <c r="X121" s="354"/>
      <c r="Y121" s="354"/>
      <c r="Z121" s="354"/>
      <c r="AA121" s="354"/>
      <c r="AB121" s="354"/>
      <c r="AC121" s="354"/>
      <c r="AD121" s="354"/>
      <c r="AE121" s="354"/>
      <c r="AF121" s="354"/>
      <c r="AG121" s="354"/>
      <c r="AH121" s="354"/>
      <c r="AI121" s="354"/>
      <c r="AJ121" s="354"/>
      <c r="AK121" s="354"/>
      <c r="AL121" s="354"/>
      <c r="AM121" s="354"/>
      <c r="AN121" s="354"/>
      <c r="AO121" s="354"/>
      <c r="AP121" s="354"/>
      <c r="AQ121" s="354"/>
      <c r="AR121" s="354"/>
      <c r="AS121" s="354"/>
      <c r="AT121" s="354"/>
      <c r="AU121" s="354"/>
      <c r="AV121" s="354"/>
      <c r="AW121" s="354"/>
      <c r="AX121" s="354"/>
      <c r="AY121" s="354"/>
      <c r="AZ121" s="354"/>
      <c r="BA121" s="354"/>
      <c r="BB121" s="354"/>
      <c r="BC121" s="354"/>
      <c r="BD121" s="354"/>
      <c r="BE121" s="354"/>
      <c r="BF121" s="354"/>
      <c r="BG121" s="354"/>
      <c r="BH121" s="354"/>
      <c r="BI121" s="354"/>
      <c r="BJ121" s="354"/>
      <c r="BK121" s="354"/>
      <c r="BL121" s="354"/>
      <c r="BM121" s="354"/>
      <c r="BN121" s="354"/>
      <c r="BO121" s="354"/>
      <c r="BP121" s="354"/>
      <c r="BQ121" s="354"/>
      <c r="BR121" s="354"/>
      <c r="BS121" s="354"/>
      <c r="BT121" s="354"/>
      <c r="BU121" s="354"/>
      <c r="BV121" s="354"/>
      <c r="BW121" s="354"/>
      <c r="BX121" s="354"/>
    </row>
    <row r="122" spans="1:76" s="354" customFormat="1" ht="7.5" customHeight="1" thickTop="1">
      <c r="A122" s="33"/>
      <c r="B122" s="547"/>
      <c r="C122" s="355"/>
      <c r="D122" s="91"/>
      <c r="E122" s="74"/>
      <c r="F122" s="355"/>
      <c r="G122" s="247"/>
      <c r="H122" s="247"/>
      <c r="I122" s="233"/>
      <c r="J122" s="233"/>
      <c r="K122" s="754"/>
      <c r="L122" s="247"/>
      <c r="M122" s="247"/>
      <c r="N122" s="233"/>
      <c r="O122" s="233"/>
      <c r="P122" s="754"/>
      <c r="Q122" s="565"/>
    </row>
    <row r="123" spans="1:76" ht="21" customHeight="1">
      <c r="A123" s="145" t="s">
        <v>269</v>
      </c>
      <c r="C123" s="42"/>
      <c r="D123" s="72"/>
      <c r="E123" s="72"/>
      <c r="F123" s="434"/>
      <c r="K123" s="495">
        <f>SUM(K8:K122)</f>
        <v>-19.252604191999996</v>
      </c>
      <c r="L123" s="15"/>
      <c r="M123" s="15"/>
      <c r="N123" s="15"/>
      <c r="O123" s="15"/>
      <c r="P123" s="495">
        <f>SUM(P8:P122)</f>
        <v>-5.3199944340000007</v>
      </c>
      <c r="T123" s="354"/>
      <c r="U123" s="354"/>
      <c r="V123" s="354"/>
      <c r="W123" s="354"/>
      <c r="X123" s="354"/>
      <c r="Y123" s="354"/>
      <c r="Z123" s="354"/>
      <c r="AA123" s="354"/>
      <c r="AB123" s="354"/>
      <c r="AC123" s="354"/>
      <c r="AD123" s="354"/>
      <c r="AE123" s="354"/>
      <c r="AF123" s="354"/>
      <c r="AG123" s="354"/>
      <c r="AH123" s="354"/>
      <c r="AI123" s="354"/>
      <c r="AJ123" s="354"/>
      <c r="AK123" s="354"/>
      <c r="AL123" s="354"/>
      <c r="AM123" s="354"/>
      <c r="AN123" s="354"/>
      <c r="AO123" s="354"/>
      <c r="AP123" s="354"/>
      <c r="AQ123" s="354"/>
      <c r="AR123" s="354"/>
      <c r="AS123" s="354"/>
      <c r="AT123" s="354"/>
      <c r="AU123" s="354"/>
      <c r="AV123" s="354"/>
      <c r="AW123" s="354"/>
      <c r="AX123" s="354"/>
      <c r="AY123" s="354"/>
      <c r="AZ123" s="354"/>
      <c r="BA123" s="354"/>
      <c r="BB123" s="354"/>
      <c r="BC123" s="354"/>
      <c r="BD123" s="354"/>
      <c r="BE123" s="354"/>
      <c r="BF123" s="354"/>
      <c r="BG123" s="354"/>
      <c r="BH123" s="354"/>
      <c r="BI123" s="354"/>
      <c r="BJ123" s="354"/>
      <c r="BK123" s="354"/>
      <c r="BL123" s="354"/>
      <c r="BM123" s="354"/>
      <c r="BN123" s="354"/>
      <c r="BO123" s="354"/>
      <c r="BP123" s="354"/>
      <c r="BQ123" s="354"/>
      <c r="BR123" s="354"/>
      <c r="BS123" s="354"/>
      <c r="BT123" s="354"/>
      <c r="BU123" s="354"/>
      <c r="BV123" s="354"/>
      <c r="BW123" s="354"/>
      <c r="BX123" s="354"/>
    </row>
    <row r="124" spans="1:76" ht="9.75" hidden="1" customHeight="1">
      <c r="C124" s="72"/>
      <c r="D124" s="72"/>
      <c r="E124" s="72"/>
      <c r="F124" s="434"/>
      <c r="L124" s="390"/>
      <c r="M124" s="390"/>
      <c r="N124" s="390"/>
      <c r="O124" s="390"/>
      <c r="P124" s="755"/>
      <c r="T124" s="354"/>
      <c r="U124" s="354"/>
      <c r="V124" s="354"/>
      <c r="W124" s="354"/>
      <c r="X124" s="354"/>
      <c r="Y124" s="354"/>
      <c r="Z124" s="354"/>
      <c r="AA124" s="354"/>
      <c r="AB124" s="354"/>
      <c r="AC124" s="354"/>
      <c r="AD124" s="354"/>
      <c r="AE124" s="354"/>
      <c r="AF124" s="354"/>
      <c r="AG124" s="354"/>
      <c r="AH124" s="354"/>
      <c r="AI124" s="354"/>
      <c r="AJ124" s="354"/>
      <c r="AK124" s="354"/>
      <c r="AL124" s="354"/>
      <c r="AM124" s="354"/>
      <c r="AN124" s="354"/>
      <c r="AO124" s="354"/>
      <c r="AP124" s="354"/>
      <c r="AQ124" s="354"/>
      <c r="AR124" s="354"/>
      <c r="AS124" s="354"/>
      <c r="AT124" s="354"/>
      <c r="AU124" s="354"/>
      <c r="AV124" s="354"/>
      <c r="AW124" s="354"/>
      <c r="AX124" s="354"/>
      <c r="AY124" s="354"/>
      <c r="AZ124" s="354"/>
      <c r="BA124" s="354"/>
      <c r="BB124" s="354"/>
      <c r="BC124" s="354"/>
      <c r="BD124" s="354"/>
      <c r="BE124" s="354"/>
      <c r="BF124" s="354"/>
      <c r="BG124" s="354"/>
      <c r="BH124" s="354"/>
      <c r="BI124" s="354"/>
      <c r="BJ124" s="354"/>
      <c r="BK124" s="354"/>
      <c r="BL124" s="354"/>
      <c r="BM124" s="354"/>
      <c r="BN124" s="354"/>
      <c r="BO124" s="354"/>
      <c r="BP124" s="354"/>
      <c r="BQ124" s="354"/>
      <c r="BR124" s="354"/>
      <c r="BS124" s="354"/>
      <c r="BT124" s="354"/>
      <c r="BU124" s="354"/>
      <c r="BV124" s="354"/>
      <c r="BW124" s="354"/>
      <c r="BX124" s="354"/>
    </row>
    <row r="125" spans="1:76" ht="24" thickBot="1">
      <c r="A125" s="289" t="s">
        <v>174</v>
      </c>
      <c r="C125" s="72"/>
      <c r="D125" s="72"/>
      <c r="E125" s="72"/>
      <c r="F125" s="434"/>
      <c r="G125" s="354"/>
      <c r="H125" s="354"/>
      <c r="I125" s="35" t="s">
        <v>347</v>
      </c>
      <c r="J125" s="354"/>
      <c r="K125" s="756"/>
      <c r="L125" s="355"/>
      <c r="M125" s="355"/>
      <c r="N125" s="35" t="s">
        <v>348</v>
      </c>
      <c r="O125" s="355"/>
      <c r="P125" s="782"/>
      <c r="Q125" s="432" t="str">
        <f>NDPL!$Q$1</f>
        <v>OCTOBER-2024</v>
      </c>
      <c r="T125" s="354"/>
      <c r="U125" s="354"/>
      <c r="V125" s="354"/>
      <c r="W125" s="354"/>
      <c r="X125" s="354"/>
      <c r="Y125" s="354"/>
      <c r="Z125" s="354"/>
      <c r="AA125" s="354"/>
      <c r="AB125" s="354"/>
      <c r="AC125" s="354"/>
      <c r="AD125" s="354"/>
      <c r="AE125" s="354"/>
      <c r="AF125" s="354"/>
      <c r="AG125" s="354"/>
      <c r="AH125" s="354"/>
      <c r="AI125" s="354"/>
      <c r="AJ125" s="354"/>
      <c r="AK125" s="354"/>
      <c r="AL125" s="354"/>
      <c r="AM125" s="354"/>
      <c r="AN125" s="354"/>
      <c r="AO125" s="354"/>
      <c r="AP125" s="354"/>
      <c r="AQ125" s="354"/>
      <c r="AR125" s="354"/>
      <c r="AS125" s="354"/>
      <c r="AT125" s="354"/>
      <c r="AU125" s="354"/>
      <c r="AV125" s="354"/>
      <c r="AW125" s="354"/>
      <c r="AX125" s="354"/>
      <c r="AY125" s="354"/>
      <c r="AZ125" s="354"/>
      <c r="BA125" s="354"/>
      <c r="BB125" s="354"/>
      <c r="BC125" s="354"/>
      <c r="BD125" s="354"/>
      <c r="BE125" s="354"/>
      <c r="BF125" s="354"/>
      <c r="BG125" s="354"/>
      <c r="BH125" s="354"/>
      <c r="BI125" s="354"/>
      <c r="BJ125" s="354"/>
      <c r="BK125" s="354"/>
      <c r="BL125" s="354"/>
      <c r="BM125" s="354"/>
      <c r="BN125" s="354"/>
      <c r="BO125" s="354"/>
      <c r="BP125" s="354"/>
      <c r="BQ125" s="354"/>
      <c r="BR125" s="354"/>
      <c r="BS125" s="354"/>
      <c r="BT125" s="354"/>
      <c r="BU125" s="354"/>
      <c r="BV125" s="354"/>
      <c r="BW125" s="354"/>
      <c r="BX125" s="354"/>
    </row>
    <row r="126" spans="1:76" ht="39.75" thickTop="1" thickBot="1">
      <c r="A126" s="367" t="s">
        <v>8</v>
      </c>
      <c r="B126" s="368" t="s">
        <v>9</v>
      </c>
      <c r="C126" s="369" t="s">
        <v>1</v>
      </c>
      <c r="D126" s="369" t="s">
        <v>2</v>
      </c>
      <c r="E126" s="369" t="s">
        <v>3</v>
      </c>
      <c r="F126" s="435" t="s">
        <v>10</v>
      </c>
      <c r="G126" s="367" t="str">
        <f>NDPL!G5</f>
        <v>FINAL READING 31/10/2024</v>
      </c>
      <c r="H126" s="369" t="str">
        <f>NDPL!H5</f>
        <v>INTIAL READING 01/10/2024</v>
      </c>
      <c r="I126" s="369" t="s">
        <v>4</v>
      </c>
      <c r="J126" s="369" t="s">
        <v>5</v>
      </c>
      <c r="K126" s="766" t="s">
        <v>6</v>
      </c>
      <c r="L126" s="367" t="str">
        <f>NDPL!G5</f>
        <v>FINAL READING 31/10/2024</v>
      </c>
      <c r="M126" s="369" t="str">
        <f>NDPL!H5</f>
        <v>INTIAL READING 01/10/2024</v>
      </c>
      <c r="N126" s="369" t="s">
        <v>4</v>
      </c>
      <c r="O126" s="369" t="s">
        <v>5</v>
      </c>
      <c r="P126" s="766" t="s">
        <v>6</v>
      </c>
      <c r="Q126" s="385" t="s">
        <v>266</v>
      </c>
    </row>
    <row r="127" spans="1:76" ht="18" thickTop="1" thickBot="1">
      <c r="C127" s="72"/>
      <c r="D127" s="72"/>
      <c r="E127" s="72"/>
      <c r="F127" s="434"/>
      <c r="L127" s="390"/>
      <c r="M127" s="390"/>
      <c r="N127" s="390"/>
      <c r="O127" s="390"/>
      <c r="P127" s="755"/>
    </row>
    <row r="128" spans="1:76" ht="18" customHeight="1" thickTop="1">
      <c r="A128" s="255"/>
      <c r="B128" s="256" t="s">
        <v>162</v>
      </c>
      <c r="C128" s="236"/>
      <c r="D128" s="73"/>
      <c r="E128" s="73"/>
      <c r="F128" s="232"/>
      <c r="G128" s="38"/>
      <c r="H128" s="336"/>
      <c r="I128" s="336"/>
      <c r="J128" s="336"/>
      <c r="K128" s="770"/>
      <c r="L128" s="392"/>
      <c r="M128" s="393"/>
      <c r="N128" s="393"/>
      <c r="O128" s="393"/>
      <c r="P128" s="757"/>
      <c r="Q128" s="389"/>
    </row>
    <row r="129" spans="1:17" ht="18">
      <c r="A129" s="235">
        <v>1</v>
      </c>
      <c r="B129" s="257" t="s">
        <v>163</v>
      </c>
      <c r="C129" s="243">
        <v>4865151</v>
      </c>
      <c r="D129" s="91" t="s">
        <v>12</v>
      </c>
      <c r="E129" s="74" t="s">
        <v>300</v>
      </c>
      <c r="F129" s="233">
        <v>-500</v>
      </c>
      <c r="G129" s="246">
        <v>21701</v>
      </c>
      <c r="H129" s="247">
        <v>21741</v>
      </c>
      <c r="I129" s="205">
        <f>G129-H129</f>
        <v>-40</v>
      </c>
      <c r="J129" s="205">
        <f>$F129*I129</f>
        <v>20000</v>
      </c>
      <c r="K129" s="771">
        <f>J129/1000000</f>
        <v>0.02</v>
      </c>
      <c r="L129" s="246">
        <v>6534</v>
      </c>
      <c r="M129" s="247">
        <v>6507</v>
      </c>
      <c r="N129" s="205">
        <f>L129-M129</f>
        <v>27</v>
      </c>
      <c r="O129" s="205">
        <f>$F129*N129</f>
        <v>-13500</v>
      </c>
      <c r="P129" s="771">
        <f>O129/1000000</f>
        <v>-1.35E-2</v>
      </c>
      <c r="Q129" s="343"/>
    </row>
    <row r="130" spans="1:17" ht="18" customHeight="1">
      <c r="A130" s="235"/>
      <c r="B130" s="258" t="s">
        <v>39</v>
      </c>
      <c r="C130" s="243"/>
      <c r="D130" s="91"/>
      <c r="E130" s="91"/>
      <c r="F130" s="233"/>
      <c r="G130" s="246"/>
      <c r="H130" s="247"/>
      <c r="I130" s="205"/>
      <c r="J130" s="205"/>
      <c r="K130" s="771"/>
      <c r="L130" s="246"/>
      <c r="M130" s="247"/>
      <c r="N130" s="205"/>
      <c r="O130" s="205"/>
      <c r="P130" s="771"/>
      <c r="Q130" s="340"/>
    </row>
    <row r="131" spans="1:17" ht="18" customHeight="1">
      <c r="A131" s="235"/>
      <c r="B131" s="258" t="s">
        <v>110</v>
      </c>
      <c r="C131" s="243"/>
      <c r="D131" s="91"/>
      <c r="E131" s="91"/>
      <c r="F131" s="233"/>
      <c r="G131" s="246"/>
      <c r="H131" s="247"/>
      <c r="I131" s="205"/>
      <c r="J131" s="205"/>
      <c r="K131" s="771"/>
      <c r="L131" s="246"/>
      <c r="M131" s="247"/>
      <c r="N131" s="205"/>
      <c r="O131" s="205"/>
      <c r="P131" s="771"/>
      <c r="Q131" s="340"/>
    </row>
    <row r="132" spans="1:17" ht="18" customHeight="1">
      <c r="A132" s="235">
        <v>2</v>
      </c>
      <c r="B132" s="257" t="s">
        <v>111</v>
      </c>
      <c r="C132" s="243">
        <v>4865137</v>
      </c>
      <c r="D132" s="91" t="s">
        <v>12</v>
      </c>
      <c r="E132" s="74" t="s">
        <v>300</v>
      </c>
      <c r="F132" s="233">
        <v>-1000</v>
      </c>
      <c r="G132" s="246">
        <v>0</v>
      </c>
      <c r="H132" s="247">
        <v>0</v>
      </c>
      <c r="I132" s="205">
        <f>G132-H132</f>
        <v>0</v>
      </c>
      <c r="J132" s="205">
        <f>$F132*I132</f>
        <v>0</v>
      </c>
      <c r="K132" s="771">
        <f>J132/1000000</f>
        <v>0</v>
      </c>
      <c r="L132" s="246">
        <v>0</v>
      </c>
      <c r="M132" s="247">
        <v>0</v>
      </c>
      <c r="N132" s="205">
        <f>L132-M132</f>
        <v>0</v>
      </c>
      <c r="O132" s="205">
        <f>$F132*N132</f>
        <v>0</v>
      </c>
      <c r="P132" s="771">
        <f>O132/1000000</f>
        <v>0</v>
      </c>
      <c r="Q132" s="340"/>
    </row>
    <row r="133" spans="1:17" ht="18" customHeight="1">
      <c r="A133" s="235">
        <v>3</v>
      </c>
      <c r="B133" s="234" t="s">
        <v>112</v>
      </c>
      <c r="C133" s="243">
        <v>4864828</v>
      </c>
      <c r="D133" s="66" t="s">
        <v>12</v>
      </c>
      <c r="E133" s="74" t="s">
        <v>300</v>
      </c>
      <c r="F133" s="233">
        <v>-133.33000000000001</v>
      </c>
      <c r="G133" s="246">
        <v>992379</v>
      </c>
      <c r="H133" s="247">
        <v>992379</v>
      </c>
      <c r="I133" s="205">
        <f>G133-H133</f>
        <v>0</v>
      </c>
      <c r="J133" s="205">
        <f>$F133*I133</f>
        <v>0</v>
      </c>
      <c r="K133" s="771">
        <f>J133/1000000</f>
        <v>0</v>
      </c>
      <c r="L133" s="246">
        <v>994200</v>
      </c>
      <c r="M133" s="247">
        <v>994644</v>
      </c>
      <c r="N133" s="205">
        <f>L133-M133</f>
        <v>-444</v>
      </c>
      <c r="O133" s="205">
        <f>$F133*N133</f>
        <v>59198.520000000004</v>
      </c>
      <c r="P133" s="771">
        <f>O133/1000000</f>
        <v>5.9198520000000004E-2</v>
      </c>
      <c r="Q133" s="340"/>
    </row>
    <row r="134" spans="1:17" ht="18" customHeight="1">
      <c r="A134" s="235">
        <v>4</v>
      </c>
      <c r="B134" s="257" t="s">
        <v>164</v>
      </c>
      <c r="C134" s="243">
        <v>4865164</v>
      </c>
      <c r="D134" s="91" t="s">
        <v>12</v>
      </c>
      <c r="E134" s="74" t="s">
        <v>300</v>
      </c>
      <c r="F134" s="233">
        <v>-666.66700000000003</v>
      </c>
      <c r="G134" s="246">
        <v>999357</v>
      </c>
      <c r="H134" s="247">
        <v>999385</v>
      </c>
      <c r="I134" s="205">
        <f>G134-H134</f>
        <v>-28</v>
      </c>
      <c r="J134" s="205">
        <f>$F134*I134</f>
        <v>18666.675999999999</v>
      </c>
      <c r="K134" s="771">
        <f>J134/1000000</f>
        <v>1.8666676E-2</v>
      </c>
      <c r="L134" s="246">
        <v>998145</v>
      </c>
      <c r="M134" s="247">
        <v>998172</v>
      </c>
      <c r="N134" s="205">
        <f>L134-M134</f>
        <v>-27</v>
      </c>
      <c r="O134" s="205">
        <f>$F134*N134</f>
        <v>18000.009000000002</v>
      </c>
      <c r="P134" s="771">
        <f>O134/1000000</f>
        <v>1.8000009000000001E-2</v>
      </c>
      <c r="Q134" s="340"/>
    </row>
    <row r="135" spans="1:17" ht="18" customHeight="1">
      <c r="A135" s="235">
        <v>5</v>
      </c>
      <c r="B135" s="257" t="s">
        <v>165</v>
      </c>
      <c r="C135" s="243">
        <v>4864845</v>
      </c>
      <c r="D135" s="91" t="s">
        <v>12</v>
      </c>
      <c r="E135" s="74" t="s">
        <v>300</v>
      </c>
      <c r="F135" s="233">
        <v>-1000</v>
      </c>
      <c r="G135" s="246">
        <v>939</v>
      </c>
      <c r="H135" s="247">
        <v>984</v>
      </c>
      <c r="I135" s="205">
        <f>G135-H135</f>
        <v>-45</v>
      </c>
      <c r="J135" s="205">
        <f>$F135*I135</f>
        <v>45000</v>
      </c>
      <c r="K135" s="771">
        <f>J135/1000000</f>
        <v>4.4999999999999998E-2</v>
      </c>
      <c r="L135" s="246">
        <v>1393</v>
      </c>
      <c r="M135" s="247">
        <v>1415</v>
      </c>
      <c r="N135" s="205">
        <f>L135-M135</f>
        <v>-22</v>
      </c>
      <c r="O135" s="205">
        <f>$F135*N135</f>
        <v>22000</v>
      </c>
      <c r="P135" s="771">
        <f>O135/1000000</f>
        <v>2.1999999999999999E-2</v>
      </c>
      <c r="Q135" s="340"/>
    </row>
    <row r="136" spans="1:17" ht="18" customHeight="1">
      <c r="A136" s="235">
        <v>6</v>
      </c>
      <c r="B136" s="434" t="s">
        <v>508</v>
      </c>
      <c r="C136" s="893" t="s">
        <v>509</v>
      </c>
      <c r="D136" s="91" t="s">
        <v>432</v>
      </c>
      <c r="E136" s="74" t="s">
        <v>300</v>
      </c>
      <c r="F136" s="194">
        <v>-2</v>
      </c>
      <c r="G136" s="246">
        <v>-1400</v>
      </c>
      <c r="H136" s="247">
        <v>0</v>
      </c>
      <c r="I136" s="205">
        <f>G136-H136</f>
        <v>-1400</v>
      </c>
      <c r="J136" s="205">
        <f>$F136*I136</f>
        <v>2800</v>
      </c>
      <c r="K136" s="771">
        <f>J136/1000000</f>
        <v>2.8E-3</v>
      </c>
      <c r="L136" s="246">
        <v>177100</v>
      </c>
      <c r="M136" s="247">
        <v>187500</v>
      </c>
      <c r="N136" s="205">
        <f>L136-M136</f>
        <v>-10400</v>
      </c>
      <c r="O136" s="205">
        <f>$F136*N136</f>
        <v>20800</v>
      </c>
      <c r="P136" s="771">
        <f>O136/1000000</f>
        <v>2.0799999999999999E-2</v>
      </c>
      <c r="Q136" s="340"/>
    </row>
    <row r="137" spans="1:17" ht="18" customHeight="1">
      <c r="A137" s="235"/>
      <c r="B137" s="259" t="s">
        <v>166</v>
      </c>
      <c r="C137" s="243"/>
      <c r="D137" s="66"/>
      <c r="E137" s="66"/>
      <c r="F137" s="233"/>
      <c r="G137" s="246"/>
      <c r="H137" s="247"/>
      <c r="I137" s="205"/>
      <c r="J137" s="205"/>
      <c r="K137" s="771"/>
      <c r="L137" s="246"/>
      <c r="M137" s="247"/>
      <c r="N137" s="205"/>
      <c r="O137" s="205"/>
      <c r="P137" s="771"/>
      <c r="Q137" s="340"/>
    </row>
    <row r="138" spans="1:17" ht="18" customHeight="1">
      <c r="A138" s="235"/>
      <c r="B138" s="259" t="s">
        <v>102</v>
      </c>
      <c r="C138" s="243"/>
      <c r="D138" s="66"/>
      <c r="E138" s="66"/>
      <c r="F138" s="233"/>
      <c r="G138" s="246"/>
      <c r="H138" s="247"/>
      <c r="I138" s="205"/>
      <c r="J138" s="205"/>
      <c r="K138" s="771"/>
      <c r="L138" s="246"/>
      <c r="M138" s="247"/>
      <c r="N138" s="205"/>
      <c r="O138" s="205"/>
      <c r="P138" s="771"/>
      <c r="Q138" s="340"/>
    </row>
    <row r="139" spans="1:17" s="361" customFormat="1" ht="18">
      <c r="A139" s="346">
        <v>7</v>
      </c>
      <c r="B139" s="347" t="s">
        <v>350</v>
      </c>
      <c r="C139" s="348">
        <v>4864955</v>
      </c>
      <c r="D139" s="124" t="s">
        <v>12</v>
      </c>
      <c r="E139" s="125" t="s">
        <v>300</v>
      </c>
      <c r="F139" s="349">
        <v>-1000</v>
      </c>
      <c r="G139" s="246">
        <v>986551</v>
      </c>
      <c r="H139" s="247">
        <v>986766</v>
      </c>
      <c r="I139" s="326">
        <f>G139-H139</f>
        <v>-215</v>
      </c>
      <c r="J139" s="326">
        <f>$F139*I139</f>
        <v>215000</v>
      </c>
      <c r="K139" s="772">
        <f>J139/1000000</f>
        <v>0.215</v>
      </c>
      <c r="L139" s="246">
        <v>2101</v>
      </c>
      <c r="M139" s="247">
        <v>2103</v>
      </c>
      <c r="N139" s="326">
        <f>L139-M139</f>
        <v>-2</v>
      </c>
      <c r="O139" s="326">
        <f>$F139*N139</f>
        <v>2000</v>
      </c>
      <c r="P139" s="772">
        <f>O139/1000000</f>
        <v>2E-3</v>
      </c>
      <c r="Q139" s="502"/>
    </row>
    <row r="140" spans="1:17" ht="18">
      <c r="A140" s="235">
        <v>8</v>
      </c>
      <c r="B140" s="257" t="s">
        <v>167</v>
      </c>
      <c r="C140" s="243">
        <v>4864820</v>
      </c>
      <c r="D140" s="91" t="s">
        <v>12</v>
      </c>
      <c r="E140" s="74" t="s">
        <v>300</v>
      </c>
      <c r="F140" s="233">
        <v>-160</v>
      </c>
      <c r="G140" s="246">
        <v>2450</v>
      </c>
      <c r="H140" s="247">
        <v>2462</v>
      </c>
      <c r="I140" s="205">
        <f>G140-H140</f>
        <v>-12</v>
      </c>
      <c r="J140" s="205">
        <f>$F140*I140</f>
        <v>1920</v>
      </c>
      <c r="K140" s="771">
        <f>J140/1000000</f>
        <v>1.92E-3</v>
      </c>
      <c r="L140" s="246">
        <v>45146</v>
      </c>
      <c r="M140" s="247">
        <v>44709</v>
      </c>
      <c r="N140" s="205">
        <f>L140-M140</f>
        <v>437</v>
      </c>
      <c r="O140" s="205">
        <f>$F140*N140</f>
        <v>-69920</v>
      </c>
      <c r="P140" s="771">
        <f>O140/1000000</f>
        <v>-6.9919999999999996E-2</v>
      </c>
      <c r="Q140" s="503"/>
    </row>
    <row r="141" spans="1:17" ht="18" customHeight="1">
      <c r="A141" s="235">
        <v>9</v>
      </c>
      <c r="B141" s="257" t="s">
        <v>168</v>
      </c>
      <c r="C141" s="243">
        <v>4864824</v>
      </c>
      <c r="D141" s="91" t="s">
        <v>12</v>
      </c>
      <c r="E141" s="74" t="s">
        <v>300</v>
      </c>
      <c r="F141" s="233">
        <v>-160</v>
      </c>
      <c r="G141" s="246">
        <v>232</v>
      </c>
      <c r="H141" s="247">
        <v>232</v>
      </c>
      <c r="I141" s="205">
        <f>G141-H141</f>
        <v>0</v>
      </c>
      <c r="J141" s="205">
        <f>$F141*I141</f>
        <v>0</v>
      </c>
      <c r="K141" s="771">
        <f>J141/1000000</f>
        <v>0</v>
      </c>
      <c r="L141" s="246">
        <v>17859</v>
      </c>
      <c r="M141" s="247">
        <v>17551</v>
      </c>
      <c r="N141" s="205">
        <f>L141-M141</f>
        <v>308</v>
      </c>
      <c r="O141" s="205">
        <f>$F141*N141</f>
        <v>-49280</v>
      </c>
      <c r="P141" s="771">
        <f>O141/1000000</f>
        <v>-4.9279999999999997E-2</v>
      </c>
      <c r="Q141" s="340" t="s">
        <v>521</v>
      </c>
    </row>
    <row r="142" spans="1:17" ht="18" customHeight="1">
      <c r="A142" s="235">
        <v>10</v>
      </c>
      <c r="B142" s="257" t="s">
        <v>359</v>
      </c>
      <c r="C142" s="243">
        <v>4864961</v>
      </c>
      <c r="D142" s="91" t="s">
        <v>12</v>
      </c>
      <c r="E142" s="74" t="s">
        <v>300</v>
      </c>
      <c r="F142" s="233">
        <v>-1000</v>
      </c>
      <c r="G142" s="246">
        <v>964376</v>
      </c>
      <c r="H142" s="247">
        <v>964625</v>
      </c>
      <c r="I142" s="205">
        <f>G142-H142</f>
        <v>-249</v>
      </c>
      <c r="J142" s="205">
        <f>$F142*I142</f>
        <v>249000</v>
      </c>
      <c r="K142" s="771">
        <f>J142/1000000</f>
        <v>0.249</v>
      </c>
      <c r="L142" s="246">
        <v>999390</v>
      </c>
      <c r="M142" s="247">
        <v>999398</v>
      </c>
      <c r="N142" s="205">
        <f>L142-M142</f>
        <v>-8</v>
      </c>
      <c r="O142" s="205">
        <f>$F142*N142</f>
        <v>8000</v>
      </c>
      <c r="P142" s="771">
        <f>O142/1000000</f>
        <v>8.0000000000000002E-3</v>
      </c>
      <c r="Q142" s="328"/>
    </row>
    <row r="143" spans="1:17" ht="18" customHeight="1">
      <c r="A143" s="235"/>
      <c r="B143" s="258" t="s">
        <v>102</v>
      </c>
      <c r="C143" s="243"/>
      <c r="D143" s="91"/>
      <c r="E143" s="91"/>
      <c r="F143" s="233"/>
      <c r="G143" s="246"/>
      <c r="H143" s="247"/>
      <c r="I143" s="205"/>
      <c r="J143" s="205"/>
      <c r="K143" s="771"/>
      <c r="L143" s="246"/>
      <c r="M143" s="247"/>
      <c r="N143" s="205"/>
      <c r="O143" s="205"/>
      <c r="P143" s="771"/>
      <c r="Q143" s="340"/>
    </row>
    <row r="144" spans="1:17" ht="18" customHeight="1">
      <c r="A144" s="235">
        <v>11</v>
      </c>
      <c r="B144" s="257" t="s">
        <v>169</v>
      </c>
      <c r="C144" s="243">
        <v>4902580</v>
      </c>
      <c r="D144" s="91" t="s">
        <v>12</v>
      </c>
      <c r="E144" s="74" t="s">
        <v>300</v>
      </c>
      <c r="F144" s="233">
        <v>-100</v>
      </c>
      <c r="G144" s="246">
        <v>1379</v>
      </c>
      <c r="H144" s="247">
        <v>1107</v>
      </c>
      <c r="I144" s="205">
        <f>G144-H144</f>
        <v>272</v>
      </c>
      <c r="J144" s="205">
        <f>$F144*I144</f>
        <v>-27200</v>
      </c>
      <c r="K144" s="771">
        <f>J144/1000000</f>
        <v>-2.7199999999999998E-2</v>
      </c>
      <c r="L144" s="246">
        <v>5338</v>
      </c>
      <c r="M144" s="247">
        <v>5291</v>
      </c>
      <c r="N144" s="205">
        <f>L144-M144</f>
        <v>47</v>
      </c>
      <c r="O144" s="205">
        <f>$F144*N144</f>
        <v>-4700</v>
      </c>
      <c r="P144" s="771">
        <f>O144/1000000</f>
        <v>-4.7000000000000002E-3</v>
      </c>
      <c r="Q144" s="340"/>
    </row>
    <row r="145" spans="1:17" ht="18" customHeight="1">
      <c r="A145" s="235">
        <v>12</v>
      </c>
      <c r="B145" s="257" t="s">
        <v>170</v>
      </c>
      <c r="C145" s="243">
        <v>4902544</v>
      </c>
      <c r="D145" s="91" t="s">
        <v>12</v>
      </c>
      <c r="E145" s="74" t="s">
        <v>300</v>
      </c>
      <c r="F145" s="233">
        <v>-100</v>
      </c>
      <c r="G145" s="246">
        <v>6810</v>
      </c>
      <c r="H145" s="247">
        <v>6637</v>
      </c>
      <c r="I145" s="205">
        <f>G145-H145</f>
        <v>173</v>
      </c>
      <c r="J145" s="205">
        <f>$F145*I145</f>
        <v>-17300</v>
      </c>
      <c r="K145" s="771">
        <f>J145/1000000</f>
        <v>-1.7299999999999999E-2</v>
      </c>
      <c r="L145" s="246">
        <v>8773</v>
      </c>
      <c r="M145" s="247">
        <v>8730</v>
      </c>
      <c r="N145" s="205">
        <f>L145-M145</f>
        <v>43</v>
      </c>
      <c r="O145" s="205">
        <f>$F145*N145</f>
        <v>-4300</v>
      </c>
      <c r="P145" s="771">
        <f>O145/1000000</f>
        <v>-4.3E-3</v>
      </c>
      <c r="Q145" s="340"/>
    </row>
    <row r="146" spans="1:17" ht="18">
      <c r="A146" s="346">
        <v>13</v>
      </c>
      <c r="B146" s="347" t="s">
        <v>494</v>
      </c>
      <c r="C146" s="348">
        <v>4864793</v>
      </c>
      <c r="D146" s="124" t="s">
        <v>12</v>
      </c>
      <c r="E146" s="125" t="s">
        <v>300</v>
      </c>
      <c r="F146" s="349">
        <v>-200</v>
      </c>
      <c r="G146" s="246">
        <v>223</v>
      </c>
      <c r="H146" s="247">
        <v>106</v>
      </c>
      <c r="I146" s="326">
        <f>G146-H146</f>
        <v>117</v>
      </c>
      <c r="J146" s="326">
        <f>$F146*I146</f>
        <v>-23400</v>
      </c>
      <c r="K146" s="772">
        <f>J146/1000000</f>
        <v>-2.3400000000000001E-2</v>
      </c>
      <c r="L146" s="246">
        <v>999993</v>
      </c>
      <c r="M146" s="247">
        <v>999993</v>
      </c>
      <c r="N146" s="326">
        <f>L146-M146</f>
        <v>0</v>
      </c>
      <c r="O146" s="326">
        <f>$F146*N146</f>
        <v>0</v>
      </c>
      <c r="P146" s="772">
        <f>O146/1000000</f>
        <v>0</v>
      </c>
      <c r="Q146" s="343"/>
    </row>
    <row r="147" spans="1:17" ht="18" customHeight="1">
      <c r="A147" s="235"/>
      <c r="B147" s="259" t="s">
        <v>166</v>
      </c>
      <c r="C147" s="243"/>
      <c r="D147" s="66"/>
      <c r="E147" s="66"/>
      <c r="F147" s="230"/>
      <c r="G147" s="246"/>
      <c r="H147" s="247"/>
      <c r="I147" s="205"/>
      <c r="J147" s="205"/>
      <c r="K147" s="771"/>
      <c r="L147" s="246"/>
      <c r="M147" s="247"/>
      <c r="N147" s="205"/>
      <c r="O147" s="205"/>
      <c r="P147" s="771"/>
      <c r="Q147" s="340"/>
    </row>
    <row r="148" spans="1:17" ht="18" customHeight="1">
      <c r="A148" s="235"/>
      <c r="B148" s="258" t="s">
        <v>171</v>
      </c>
      <c r="C148" s="243"/>
      <c r="D148" s="91"/>
      <c r="E148" s="91"/>
      <c r="F148" s="230"/>
      <c r="G148" s="246"/>
      <c r="H148" s="247"/>
      <c r="I148" s="205"/>
      <c r="J148" s="205"/>
      <c r="K148" s="771"/>
      <c r="L148" s="246"/>
      <c r="M148" s="247"/>
      <c r="N148" s="205"/>
      <c r="O148" s="205"/>
      <c r="P148" s="771"/>
      <c r="Q148" s="340"/>
    </row>
    <row r="149" spans="1:17" ht="18" customHeight="1">
      <c r="A149" s="235">
        <v>14</v>
      </c>
      <c r="B149" s="257" t="s">
        <v>349</v>
      </c>
      <c r="C149" s="243">
        <v>4902557</v>
      </c>
      <c r="D149" s="91" t="s">
        <v>12</v>
      </c>
      <c r="E149" s="74" t="s">
        <v>300</v>
      </c>
      <c r="F149" s="233">
        <v>1875</v>
      </c>
      <c r="G149" s="246">
        <v>999990</v>
      </c>
      <c r="H149" s="247">
        <v>999999</v>
      </c>
      <c r="I149" s="205">
        <f>G149-H149</f>
        <v>-9</v>
      </c>
      <c r="J149" s="205">
        <f>$F149*I149</f>
        <v>-16875</v>
      </c>
      <c r="K149" s="771">
        <f>J149/1000000</f>
        <v>-1.6875000000000001E-2</v>
      </c>
      <c r="L149" s="246">
        <v>999979</v>
      </c>
      <c r="M149" s="247">
        <v>999999</v>
      </c>
      <c r="N149" s="205">
        <f>L149-M149</f>
        <v>-20</v>
      </c>
      <c r="O149" s="205">
        <f>$F149*N149</f>
        <v>-37500</v>
      </c>
      <c r="P149" s="771">
        <f>O149/1000000</f>
        <v>-3.7499999999999999E-2</v>
      </c>
      <c r="Q149" s="538"/>
    </row>
    <row r="150" spans="1:17" ht="18" customHeight="1">
      <c r="A150" s="235">
        <v>15</v>
      </c>
      <c r="B150" s="257" t="s">
        <v>352</v>
      </c>
      <c r="C150" s="243">
        <v>4865114</v>
      </c>
      <c r="D150" s="91" t="s">
        <v>12</v>
      </c>
      <c r="E150" s="74" t="s">
        <v>300</v>
      </c>
      <c r="F150" s="233">
        <v>833.33</v>
      </c>
      <c r="G150" s="246">
        <v>999978</v>
      </c>
      <c r="H150" s="247">
        <v>999999</v>
      </c>
      <c r="I150" s="341">
        <f>G150-H150</f>
        <v>-21</v>
      </c>
      <c r="J150" s="341">
        <f>$F150*I150</f>
        <v>-17499.93</v>
      </c>
      <c r="K150" s="773">
        <f>J150/1000000</f>
        <v>-1.749993E-2</v>
      </c>
      <c r="L150" s="246">
        <v>999851</v>
      </c>
      <c r="M150" s="247">
        <v>999870</v>
      </c>
      <c r="N150" s="199">
        <f>L150-M150</f>
        <v>-19</v>
      </c>
      <c r="O150" s="199">
        <f>$F150*N150</f>
        <v>-15833.27</v>
      </c>
      <c r="P150" s="783">
        <f>O150/1000000</f>
        <v>-1.583327E-2</v>
      </c>
      <c r="Q150" s="345"/>
    </row>
    <row r="151" spans="1:17" ht="18" customHeight="1">
      <c r="A151" s="235">
        <v>16</v>
      </c>
      <c r="B151" s="257" t="s">
        <v>110</v>
      </c>
      <c r="C151" s="243">
        <v>4864822</v>
      </c>
      <c r="D151" s="91" t="s">
        <v>12</v>
      </c>
      <c r="E151" s="74" t="s">
        <v>300</v>
      </c>
      <c r="F151" s="233">
        <v>100</v>
      </c>
      <c r="G151" s="246">
        <v>999994</v>
      </c>
      <c r="H151" s="247">
        <v>999999</v>
      </c>
      <c r="I151" s="205">
        <f>G151-H151</f>
        <v>-5</v>
      </c>
      <c r="J151" s="205">
        <f>$F151*I151</f>
        <v>-500</v>
      </c>
      <c r="K151" s="771">
        <f>J151/1000000</f>
        <v>-5.0000000000000001E-4</v>
      </c>
      <c r="L151" s="246">
        <v>999964</v>
      </c>
      <c r="M151" s="247">
        <v>999999</v>
      </c>
      <c r="N151" s="205">
        <f>L151-M151</f>
        <v>-35</v>
      </c>
      <c r="O151" s="205">
        <f>$F151*N151</f>
        <v>-3500</v>
      </c>
      <c r="P151" s="771">
        <f>O151/1000000</f>
        <v>-3.5000000000000001E-3</v>
      </c>
      <c r="Q151" s="340"/>
    </row>
    <row r="152" spans="1:17" ht="18" customHeight="1">
      <c r="A152" s="235"/>
      <c r="B152" s="257"/>
      <c r="C152" s="243"/>
      <c r="D152" s="91"/>
      <c r="E152" s="74"/>
      <c r="F152" s="233"/>
      <c r="G152" s="246"/>
      <c r="H152" s="247"/>
      <c r="I152" s="205"/>
      <c r="J152" s="205"/>
      <c r="K152" s="771"/>
      <c r="L152" s="246"/>
      <c r="M152" s="247"/>
      <c r="N152" s="205"/>
      <c r="O152" s="205"/>
      <c r="P152" s="771"/>
      <c r="Q152" s="340"/>
    </row>
    <row r="153" spans="1:17" ht="18" customHeight="1">
      <c r="A153" s="235"/>
      <c r="B153" s="258" t="s">
        <v>172</v>
      </c>
      <c r="C153" s="243"/>
      <c r="D153" s="91"/>
      <c r="E153" s="91"/>
      <c r="F153" s="233"/>
      <c r="G153" s="246"/>
      <c r="H153" s="247"/>
      <c r="I153" s="205"/>
      <c r="J153" s="205"/>
      <c r="K153" s="771"/>
      <c r="L153" s="246"/>
      <c r="M153" s="247"/>
      <c r="N153" s="205"/>
      <c r="O153" s="205"/>
      <c r="P153" s="771"/>
      <c r="Q153" s="340"/>
    </row>
    <row r="154" spans="1:17" ht="18" customHeight="1">
      <c r="A154" s="235">
        <v>17</v>
      </c>
      <c r="B154" s="257" t="s">
        <v>431</v>
      </c>
      <c r="C154" s="243">
        <v>4864850</v>
      </c>
      <c r="D154" s="91" t="s">
        <v>12</v>
      </c>
      <c r="E154" s="74" t="s">
        <v>300</v>
      </c>
      <c r="F154" s="233">
        <v>-625</v>
      </c>
      <c r="G154" s="246">
        <v>543</v>
      </c>
      <c r="H154" s="247">
        <v>542</v>
      </c>
      <c r="I154" s="205">
        <f>G154-H154</f>
        <v>1</v>
      </c>
      <c r="J154" s="205">
        <f>$F154*I154</f>
        <v>-625</v>
      </c>
      <c r="K154" s="771">
        <f>J154/1000000</f>
        <v>-6.2500000000000001E-4</v>
      </c>
      <c r="L154" s="246">
        <v>13545</v>
      </c>
      <c r="M154" s="247">
        <v>13313</v>
      </c>
      <c r="N154" s="205">
        <f>L154-M154</f>
        <v>232</v>
      </c>
      <c r="O154" s="205">
        <f>$F154*N154</f>
        <v>-145000</v>
      </c>
      <c r="P154" s="771">
        <f>O154/1000000</f>
        <v>-0.14499999999999999</v>
      </c>
      <c r="Q154" s="340"/>
    </row>
    <row r="155" spans="1:17" ht="18" customHeight="1">
      <c r="A155" s="235"/>
      <c r="B155" s="259" t="s">
        <v>46</v>
      </c>
      <c r="C155" s="233"/>
      <c r="D155" s="66"/>
      <c r="E155" s="66"/>
      <c r="F155" s="233"/>
      <c r="G155" s="246"/>
      <c r="H155" s="247"/>
      <c r="I155" s="205"/>
      <c r="J155" s="205"/>
      <c r="K155" s="771"/>
      <c r="L155" s="246"/>
      <c r="M155" s="247"/>
      <c r="N155" s="205"/>
      <c r="O155" s="205"/>
      <c r="P155" s="771"/>
      <c r="Q155" s="340"/>
    </row>
    <row r="156" spans="1:17" ht="18" customHeight="1">
      <c r="A156" s="235"/>
      <c r="B156" s="259" t="s">
        <v>47</v>
      </c>
      <c r="C156" s="233"/>
      <c r="D156" s="66"/>
      <c r="E156" s="66"/>
      <c r="F156" s="233"/>
      <c r="G156" s="246"/>
      <c r="H156" s="247"/>
      <c r="I156" s="205"/>
      <c r="J156" s="205"/>
      <c r="K156" s="771"/>
      <c r="L156" s="246"/>
      <c r="M156" s="247"/>
      <c r="N156" s="205"/>
      <c r="O156" s="205"/>
      <c r="P156" s="771"/>
      <c r="Q156" s="340"/>
    </row>
    <row r="157" spans="1:17" ht="18" customHeight="1">
      <c r="A157" s="235"/>
      <c r="B157" s="259" t="s">
        <v>48</v>
      </c>
      <c r="C157" s="233"/>
      <c r="D157" s="66"/>
      <c r="E157" s="66"/>
      <c r="F157" s="233"/>
      <c r="G157" s="246"/>
      <c r="H157" s="247"/>
      <c r="I157" s="205"/>
      <c r="J157" s="205"/>
      <c r="K157" s="771"/>
      <c r="L157" s="246"/>
      <c r="M157" s="247"/>
      <c r="N157" s="205"/>
      <c r="O157" s="205"/>
      <c r="P157" s="771"/>
      <c r="Q157" s="340"/>
    </row>
    <row r="158" spans="1:17" ht="17.25" customHeight="1">
      <c r="A158" s="235">
        <v>18</v>
      </c>
      <c r="B158" s="257" t="s">
        <v>49</v>
      </c>
      <c r="C158" s="243">
        <v>4865065</v>
      </c>
      <c r="D158" s="91" t="s">
        <v>12</v>
      </c>
      <c r="E158" s="74" t="s">
        <v>300</v>
      </c>
      <c r="F158" s="243">
        <v>-266.66699999999997</v>
      </c>
      <c r="G158" s="246">
        <v>0</v>
      </c>
      <c r="H158" s="247">
        <v>0</v>
      </c>
      <c r="I158" s="205">
        <f>G158-H158</f>
        <v>0</v>
      </c>
      <c r="J158" s="205">
        <f>$F158*I158</f>
        <v>0</v>
      </c>
      <c r="K158" s="771">
        <f>J158/1000000</f>
        <v>0</v>
      </c>
      <c r="L158" s="246">
        <v>999995</v>
      </c>
      <c r="M158" s="247">
        <v>999995</v>
      </c>
      <c r="N158" s="205">
        <f>L158-M158</f>
        <v>0</v>
      </c>
      <c r="O158" s="205">
        <f>$F158*N158</f>
        <v>0</v>
      </c>
      <c r="P158" s="771">
        <f>O158/1000000</f>
        <v>0</v>
      </c>
      <c r="Q158" s="559"/>
    </row>
    <row r="159" spans="1:17" ht="18" customHeight="1">
      <c r="A159" s="235">
        <v>19</v>
      </c>
      <c r="B159" s="257" t="s">
        <v>50</v>
      </c>
      <c r="C159" s="243">
        <v>4902541</v>
      </c>
      <c r="D159" s="91" t="s">
        <v>12</v>
      </c>
      <c r="E159" s="74" t="s">
        <v>300</v>
      </c>
      <c r="F159" s="233">
        <v>-100</v>
      </c>
      <c r="G159" s="246">
        <v>999482</v>
      </c>
      <c r="H159" s="247">
        <v>999482</v>
      </c>
      <c r="I159" s="205">
        <f>G159-H159</f>
        <v>0</v>
      </c>
      <c r="J159" s="205">
        <f>$F159*I159</f>
        <v>0</v>
      </c>
      <c r="K159" s="771">
        <f>J159/1000000</f>
        <v>0</v>
      </c>
      <c r="L159" s="246">
        <v>999486</v>
      </c>
      <c r="M159" s="247">
        <v>999486</v>
      </c>
      <c r="N159" s="205">
        <f>L159-M159</f>
        <v>0</v>
      </c>
      <c r="O159" s="205">
        <f>$F159*N159</f>
        <v>0</v>
      </c>
      <c r="P159" s="771">
        <f>O159/1000000</f>
        <v>0</v>
      </c>
      <c r="Q159" s="340"/>
    </row>
    <row r="160" spans="1:17" ht="18" customHeight="1">
      <c r="A160" s="235">
        <v>20</v>
      </c>
      <c r="B160" s="257" t="s">
        <v>51</v>
      </c>
      <c r="C160" s="243">
        <v>4902539</v>
      </c>
      <c r="D160" s="91" t="s">
        <v>12</v>
      </c>
      <c r="E160" s="74" t="s">
        <v>300</v>
      </c>
      <c r="F160" s="233">
        <v>-100</v>
      </c>
      <c r="G160" s="246">
        <v>3127</v>
      </c>
      <c r="H160" s="247">
        <v>3111</v>
      </c>
      <c r="I160" s="205">
        <f>G160-H160</f>
        <v>16</v>
      </c>
      <c r="J160" s="205">
        <f>$F160*I160</f>
        <v>-1600</v>
      </c>
      <c r="K160" s="771">
        <f>J160/1000000</f>
        <v>-1.6000000000000001E-3</v>
      </c>
      <c r="L160" s="246">
        <v>37043</v>
      </c>
      <c r="M160" s="247">
        <v>36971</v>
      </c>
      <c r="N160" s="205">
        <f>L160-M160</f>
        <v>72</v>
      </c>
      <c r="O160" s="205">
        <f>$F160*N160</f>
        <v>-7200</v>
      </c>
      <c r="P160" s="771">
        <f>O160/1000000</f>
        <v>-7.1999999999999998E-3</v>
      </c>
      <c r="Q160" s="340"/>
    </row>
    <row r="161" spans="1:17" ht="18" customHeight="1">
      <c r="A161" s="235"/>
      <c r="B161" s="258" t="s">
        <v>52</v>
      </c>
      <c r="C161" s="243"/>
      <c r="D161" s="91"/>
      <c r="E161" s="91"/>
      <c r="F161" s="233"/>
      <c r="G161" s="246"/>
      <c r="H161" s="247"/>
      <c r="I161" s="205"/>
      <c r="J161" s="205"/>
      <c r="K161" s="771"/>
      <c r="L161" s="246"/>
      <c r="M161" s="247"/>
      <c r="N161" s="205"/>
      <c r="O161" s="205"/>
      <c r="P161" s="771"/>
      <c r="Q161" s="340"/>
    </row>
    <row r="162" spans="1:17" ht="18" customHeight="1">
      <c r="A162" s="235">
        <v>21</v>
      </c>
      <c r="B162" s="257" t="s">
        <v>53</v>
      </c>
      <c r="C162" s="243">
        <v>4902591</v>
      </c>
      <c r="D162" s="91" t="s">
        <v>12</v>
      </c>
      <c r="E162" s="74" t="s">
        <v>300</v>
      </c>
      <c r="F162" s="233">
        <v>-1333</v>
      </c>
      <c r="G162" s="246">
        <v>744</v>
      </c>
      <c r="H162" s="247">
        <v>744</v>
      </c>
      <c r="I162" s="205">
        <f t="shared" ref="I162:I167" si="18">G162-H162</f>
        <v>0</v>
      </c>
      <c r="J162" s="205">
        <f t="shared" ref="J162:J167" si="19">$F162*I162</f>
        <v>0</v>
      </c>
      <c r="K162" s="771">
        <f t="shared" ref="K162:K167" si="20">J162/1000000</f>
        <v>0</v>
      </c>
      <c r="L162" s="246">
        <v>643</v>
      </c>
      <c r="M162" s="247">
        <v>638</v>
      </c>
      <c r="N162" s="205">
        <f t="shared" ref="N162:N167" si="21">L162-M162</f>
        <v>5</v>
      </c>
      <c r="O162" s="205">
        <f t="shared" ref="O162:O167" si="22">$F162*N162</f>
        <v>-6665</v>
      </c>
      <c r="P162" s="771">
        <f t="shared" ref="P162:P167" si="23">O162/1000000</f>
        <v>-6.6649999999999999E-3</v>
      </c>
      <c r="Q162" s="340"/>
    </row>
    <row r="163" spans="1:17" ht="18" customHeight="1">
      <c r="A163" s="235">
        <v>22</v>
      </c>
      <c r="B163" s="257" t="s">
        <v>54</v>
      </c>
      <c r="C163" s="243">
        <v>4902528</v>
      </c>
      <c r="D163" s="91" t="s">
        <v>12</v>
      </c>
      <c r="E163" s="74" t="s">
        <v>300</v>
      </c>
      <c r="F163" s="233">
        <v>-100</v>
      </c>
      <c r="G163" s="246">
        <v>304</v>
      </c>
      <c r="H163" s="247">
        <v>304</v>
      </c>
      <c r="I163" s="205">
        <f>G163-H163</f>
        <v>0</v>
      </c>
      <c r="J163" s="205">
        <f>$F163*I163</f>
        <v>0</v>
      </c>
      <c r="K163" s="771">
        <f>J163/1000000</f>
        <v>0</v>
      </c>
      <c r="L163" s="246">
        <v>4917</v>
      </c>
      <c r="M163" s="247">
        <v>4917</v>
      </c>
      <c r="N163" s="205">
        <f>L163-M163</f>
        <v>0</v>
      </c>
      <c r="O163" s="205">
        <f>$F163*N163</f>
        <v>0</v>
      </c>
      <c r="P163" s="771">
        <f>O163/1000000</f>
        <v>0</v>
      </c>
      <c r="Q163" s="340"/>
    </row>
    <row r="164" spans="1:17" ht="18" customHeight="1">
      <c r="A164" s="235">
        <v>23</v>
      </c>
      <c r="B164" s="257" t="s">
        <v>55</v>
      </c>
      <c r="C164" s="243">
        <v>4902523</v>
      </c>
      <c r="D164" s="91" t="s">
        <v>12</v>
      </c>
      <c r="E164" s="74" t="s">
        <v>300</v>
      </c>
      <c r="F164" s="233">
        <v>-100</v>
      </c>
      <c r="G164" s="246">
        <v>999803</v>
      </c>
      <c r="H164" s="247">
        <v>999803</v>
      </c>
      <c r="I164" s="205">
        <f t="shared" si="18"/>
        <v>0</v>
      </c>
      <c r="J164" s="205">
        <f t="shared" si="19"/>
        <v>0</v>
      </c>
      <c r="K164" s="771">
        <f t="shared" si="20"/>
        <v>0</v>
      </c>
      <c r="L164" s="246">
        <v>999942</v>
      </c>
      <c r="M164" s="247">
        <v>999942</v>
      </c>
      <c r="N164" s="205">
        <f t="shared" si="21"/>
        <v>0</v>
      </c>
      <c r="O164" s="205">
        <f t="shared" si="22"/>
        <v>0</v>
      </c>
      <c r="P164" s="771">
        <f t="shared" si="23"/>
        <v>0</v>
      </c>
      <c r="Q164" s="340"/>
    </row>
    <row r="165" spans="1:17" ht="18" customHeight="1">
      <c r="A165" s="235">
        <v>24</v>
      </c>
      <c r="B165" s="257" t="s">
        <v>56</v>
      </c>
      <c r="C165" s="243">
        <v>4865093</v>
      </c>
      <c r="D165" s="91" t="s">
        <v>12</v>
      </c>
      <c r="E165" s="74" t="s">
        <v>300</v>
      </c>
      <c r="F165" s="233">
        <v>-100</v>
      </c>
      <c r="G165" s="246">
        <v>0</v>
      </c>
      <c r="H165" s="247">
        <v>0</v>
      </c>
      <c r="I165" s="205">
        <f>G165-H165</f>
        <v>0</v>
      </c>
      <c r="J165" s="205">
        <f>$F165*I165</f>
        <v>0</v>
      </c>
      <c r="K165" s="771">
        <f>J165/1000000</f>
        <v>0</v>
      </c>
      <c r="L165" s="246">
        <v>0</v>
      </c>
      <c r="M165" s="247">
        <v>0</v>
      </c>
      <c r="N165" s="205">
        <f>L165-M165</f>
        <v>0</v>
      </c>
      <c r="O165" s="205">
        <f>$F165*N165</f>
        <v>0</v>
      </c>
      <c r="P165" s="771">
        <f>O165/1000000</f>
        <v>0</v>
      </c>
      <c r="Q165" s="340"/>
    </row>
    <row r="166" spans="1:17" ht="18" customHeight="1">
      <c r="A166" s="235">
        <v>25</v>
      </c>
      <c r="B166" s="234" t="s">
        <v>57</v>
      </c>
      <c r="C166" s="233">
        <v>4902548</v>
      </c>
      <c r="D166" s="66" t="s">
        <v>12</v>
      </c>
      <c r="E166" s="74" t="s">
        <v>300</v>
      </c>
      <c r="F166" s="233">
        <v>-100</v>
      </c>
      <c r="G166" s="246">
        <v>0</v>
      </c>
      <c r="H166" s="247">
        <v>0</v>
      </c>
      <c r="I166" s="205">
        <f t="shared" si="18"/>
        <v>0</v>
      </c>
      <c r="J166" s="205">
        <f t="shared" si="19"/>
        <v>0</v>
      </c>
      <c r="K166" s="771">
        <f t="shared" si="20"/>
        <v>0</v>
      </c>
      <c r="L166" s="246">
        <v>0</v>
      </c>
      <c r="M166" s="247">
        <v>0</v>
      </c>
      <c r="N166" s="205">
        <f t="shared" si="21"/>
        <v>0</v>
      </c>
      <c r="O166" s="205">
        <f t="shared" si="22"/>
        <v>0</v>
      </c>
      <c r="P166" s="771">
        <f t="shared" si="23"/>
        <v>0</v>
      </c>
      <c r="Q166" s="340"/>
    </row>
    <row r="167" spans="1:17" ht="18" customHeight="1">
      <c r="A167" s="235">
        <v>26</v>
      </c>
      <c r="B167" s="234" t="s">
        <v>58</v>
      </c>
      <c r="C167" s="233">
        <v>4902564</v>
      </c>
      <c r="D167" s="66" t="s">
        <v>12</v>
      </c>
      <c r="E167" s="74" t="s">
        <v>300</v>
      </c>
      <c r="F167" s="233">
        <v>-100</v>
      </c>
      <c r="G167" s="246">
        <v>1751</v>
      </c>
      <c r="H167" s="247">
        <v>1729</v>
      </c>
      <c r="I167" s="205">
        <f t="shared" si="18"/>
        <v>22</v>
      </c>
      <c r="J167" s="205">
        <f t="shared" si="19"/>
        <v>-2200</v>
      </c>
      <c r="K167" s="771">
        <f t="shared" si="20"/>
        <v>-2.2000000000000001E-3</v>
      </c>
      <c r="L167" s="246">
        <v>14190</v>
      </c>
      <c r="M167" s="247">
        <v>13855</v>
      </c>
      <c r="N167" s="205">
        <f t="shared" si="21"/>
        <v>335</v>
      </c>
      <c r="O167" s="205">
        <f t="shared" si="22"/>
        <v>-33500</v>
      </c>
      <c r="P167" s="771">
        <f t="shared" si="23"/>
        <v>-3.3500000000000002E-2</v>
      </c>
      <c r="Q167" s="340"/>
    </row>
    <row r="168" spans="1:17" ht="18" customHeight="1">
      <c r="A168" s="235"/>
      <c r="B168" s="259" t="s">
        <v>71</v>
      </c>
      <c r="C168" s="233"/>
      <c r="D168" s="66"/>
      <c r="E168" s="66"/>
      <c r="F168" s="233"/>
      <c r="G168" s="246"/>
      <c r="H168" s="247"/>
      <c r="I168" s="205"/>
      <c r="J168" s="205"/>
      <c r="K168" s="771"/>
      <c r="L168" s="246"/>
      <c r="M168" s="247"/>
      <c r="N168" s="205"/>
      <c r="O168" s="205"/>
      <c r="P168" s="771"/>
      <c r="Q168" s="340"/>
    </row>
    <row r="169" spans="1:17" ht="18" customHeight="1">
      <c r="A169" s="235">
        <v>27</v>
      </c>
      <c r="B169" s="234" t="s">
        <v>72</v>
      </c>
      <c r="C169" s="233">
        <v>4902529</v>
      </c>
      <c r="D169" s="66" t="s">
        <v>12</v>
      </c>
      <c r="E169" s="74" t="s">
        <v>300</v>
      </c>
      <c r="F169" s="233">
        <v>400</v>
      </c>
      <c r="G169" s="246">
        <v>999999</v>
      </c>
      <c r="H169" s="247">
        <v>999999</v>
      </c>
      <c r="I169" s="205">
        <f>G169-H169</f>
        <v>0</v>
      </c>
      <c r="J169" s="205">
        <f>$F169*I169</f>
        <v>0</v>
      </c>
      <c r="K169" s="771">
        <f>J169/1000000</f>
        <v>0</v>
      </c>
      <c r="L169" s="246">
        <v>999967</v>
      </c>
      <c r="M169" s="247">
        <v>999967</v>
      </c>
      <c r="N169" s="205">
        <f>L169-M169</f>
        <v>0</v>
      </c>
      <c r="O169" s="205">
        <f>$F169*N169</f>
        <v>0</v>
      </c>
      <c r="P169" s="771">
        <f>O169/1000000</f>
        <v>0</v>
      </c>
      <c r="Q169" s="340"/>
    </row>
    <row r="170" spans="1:17" ht="18" customHeight="1">
      <c r="A170" s="235">
        <v>28</v>
      </c>
      <c r="B170" s="234" t="s">
        <v>73</v>
      </c>
      <c r="C170" s="233">
        <v>4902525</v>
      </c>
      <c r="D170" s="66" t="s">
        <v>12</v>
      </c>
      <c r="E170" s="74" t="s">
        <v>300</v>
      </c>
      <c r="F170" s="233">
        <v>-400</v>
      </c>
      <c r="G170" s="246">
        <v>999896</v>
      </c>
      <c r="H170" s="247">
        <v>999895</v>
      </c>
      <c r="I170" s="205">
        <f>G170-H170</f>
        <v>1</v>
      </c>
      <c r="J170" s="205">
        <f>$F170*I170</f>
        <v>-400</v>
      </c>
      <c r="K170" s="771">
        <f>J170/1000000</f>
        <v>-4.0000000000000002E-4</v>
      </c>
      <c r="L170" s="246">
        <v>999460</v>
      </c>
      <c r="M170" s="247">
        <v>999460</v>
      </c>
      <c r="N170" s="205">
        <f>L170-M170</f>
        <v>0</v>
      </c>
      <c r="O170" s="205">
        <f>$F170*N170</f>
        <v>0</v>
      </c>
      <c r="P170" s="771">
        <f>O170/1000000</f>
        <v>0</v>
      </c>
      <c r="Q170" s="340"/>
    </row>
    <row r="171" spans="1:17" ht="18" customHeight="1">
      <c r="A171" s="235"/>
      <c r="B171" s="251" t="s">
        <v>403</v>
      </c>
      <c r="C171" s="233"/>
      <c r="D171" s="66"/>
      <c r="E171" s="74"/>
      <c r="F171" s="233"/>
      <c r="G171" s="246"/>
      <c r="H171" s="247"/>
      <c r="I171" s="205"/>
      <c r="J171" s="205"/>
      <c r="K171" s="771"/>
      <c r="L171" s="246"/>
      <c r="M171" s="247"/>
      <c r="N171" s="205"/>
      <c r="O171" s="205"/>
      <c r="P171" s="771"/>
      <c r="Q171" s="708"/>
    </row>
    <row r="172" spans="1:17" ht="18" customHeight="1">
      <c r="A172" s="235">
        <v>29</v>
      </c>
      <c r="B172" s="875" t="s">
        <v>402</v>
      </c>
      <c r="C172" s="233">
        <v>4864994</v>
      </c>
      <c r="D172" s="66" t="s">
        <v>12</v>
      </c>
      <c r="E172" s="74" t="s">
        <v>300</v>
      </c>
      <c r="F172" s="233">
        <v>-800</v>
      </c>
      <c r="G172" s="246">
        <v>2604</v>
      </c>
      <c r="H172" s="247">
        <v>2546</v>
      </c>
      <c r="I172" s="205">
        <f>G172-H172</f>
        <v>58</v>
      </c>
      <c r="J172" s="205">
        <f>$F172*I172</f>
        <v>-46400</v>
      </c>
      <c r="K172" s="771">
        <f>J172/1000000</f>
        <v>-4.6399999999999997E-2</v>
      </c>
      <c r="L172" s="246">
        <v>4312</v>
      </c>
      <c r="M172" s="247">
        <v>4249</v>
      </c>
      <c r="N172" s="205">
        <f>L172-M172</f>
        <v>63</v>
      </c>
      <c r="O172" s="205">
        <f>$F172*N172</f>
        <v>-50400</v>
      </c>
      <c r="P172" s="771">
        <f>O172/1000000</f>
        <v>-5.04E-2</v>
      </c>
      <c r="Q172" s="709"/>
    </row>
    <row r="173" spans="1:17" s="354" customFormat="1" ht="18">
      <c r="A173" s="704"/>
      <c r="B173" s="251" t="s">
        <v>404</v>
      </c>
      <c r="C173" s="225"/>
      <c r="D173" s="91"/>
      <c r="E173" s="74"/>
      <c r="F173" s="243"/>
      <c r="G173" s="246"/>
      <c r="H173" s="247"/>
      <c r="I173" s="233"/>
      <c r="J173" s="233"/>
      <c r="K173" s="754"/>
      <c r="L173" s="246"/>
      <c r="M173" s="247"/>
      <c r="N173" s="233"/>
      <c r="O173" s="233"/>
      <c r="P173" s="754"/>
      <c r="Q173" s="331"/>
    </row>
    <row r="174" spans="1:17" s="354" customFormat="1" ht="18">
      <c r="A174" s="704">
        <v>30</v>
      </c>
      <c r="B174" s="506" t="s">
        <v>409</v>
      </c>
      <c r="C174" s="225">
        <v>4864960</v>
      </c>
      <c r="D174" s="91" t="s">
        <v>12</v>
      </c>
      <c r="E174" s="74" t="s">
        <v>300</v>
      </c>
      <c r="F174" s="243">
        <v>-1000</v>
      </c>
      <c r="G174" s="246">
        <v>973466</v>
      </c>
      <c r="H174" s="247">
        <v>973539</v>
      </c>
      <c r="I174" s="247">
        <f>G174-H174</f>
        <v>-73</v>
      </c>
      <c r="J174" s="247">
        <f>$F174*I174</f>
        <v>73000</v>
      </c>
      <c r="K174" s="752">
        <f>J174/1000000</f>
        <v>7.2999999999999995E-2</v>
      </c>
      <c r="L174" s="246">
        <v>2184</v>
      </c>
      <c r="M174" s="247">
        <v>2213</v>
      </c>
      <c r="N174" s="247">
        <f>L174-M174</f>
        <v>-29</v>
      </c>
      <c r="O174" s="247">
        <f>$F174*N174</f>
        <v>29000</v>
      </c>
      <c r="P174" s="747">
        <f>O174/1000000</f>
        <v>2.9000000000000001E-2</v>
      </c>
      <c r="Q174" s="331"/>
    </row>
    <row r="175" spans="1:17" ht="18">
      <c r="A175" s="704">
        <v>31</v>
      </c>
      <c r="B175" s="506" t="s">
        <v>410</v>
      </c>
      <c r="C175" s="225">
        <v>5129960</v>
      </c>
      <c r="D175" s="91" t="s">
        <v>12</v>
      </c>
      <c r="E175" s="74" t="s">
        <v>300</v>
      </c>
      <c r="F175" s="703">
        <v>-281.25</v>
      </c>
      <c r="G175" s="246">
        <v>717</v>
      </c>
      <c r="H175" s="247">
        <v>833</v>
      </c>
      <c r="I175" s="247">
        <f>G175-H175</f>
        <v>-116</v>
      </c>
      <c r="J175" s="247">
        <f>$F175*I175</f>
        <v>32625</v>
      </c>
      <c r="K175" s="747">
        <f>J175/1000000</f>
        <v>3.2625000000000001E-2</v>
      </c>
      <c r="L175" s="246">
        <v>978</v>
      </c>
      <c r="M175" s="247">
        <v>983</v>
      </c>
      <c r="N175" s="247">
        <f>L175-M175</f>
        <v>-5</v>
      </c>
      <c r="O175" s="247">
        <f>$F175*N175</f>
        <v>1406.25</v>
      </c>
      <c r="P175" s="747">
        <f>O175/1000000</f>
        <v>1.4062499999999999E-3</v>
      </c>
      <c r="Q175" s="331"/>
    </row>
    <row r="176" spans="1:17" ht="18">
      <c r="A176" s="704"/>
      <c r="B176" s="259" t="s">
        <v>489</v>
      </c>
      <c r="C176" s="225"/>
      <c r="D176" s="91"/>
      <c r="E176" s="74"/>
      <c r="F176" s="355"/>
      <c r="G176" s="246"/>
      <c r="H176" s="247"/>
      <c r="I176" s="247"/>
      <c r="J176" s="247"/>
      <c r="K176" s="752"/>
      <c r="L176" s="246"/>
      <c r="M176" s="247"/>
      <c r="N176" s="247"/>
      <c r="O176" s="247"/>
      <c r="P176" s="752"/>
      <c r="Q176" s="331"/>
    </row>
    <row r="177" spans="1:17" ht="15">
      <c r="A177" s="704">
        <v>32</v>
      </c>
      <c r="B177" s="894" t="s">
        <v>490</v>
      </c>
      <c r="C177" s="682" t="s">
        <v>491</v>
      </c>
      <c r="D177" s="895" t="s">
        <v>432</v>
      </c>
      <c r="E177" s="734" t="s">
        <v>300</v>
      </c>
      <c r="F177" s="896">
        <v>-600</v>
      </c>
      <c r="G177" s="246">
        <v>1.98</v>
      </c>
      <c r="H177" s="247">
        <v>1.77</v>
      </c>
      <c r="I177" s="247">
        <f>G177-H177</f>
        <v>0.20999999999999996</v>
      </c>
      <c r="J177" s="247">
        <f>$F177*I177</f>
        <v>-125.99999999999997</v>
      </c>
      <c r="K177" s="747">
        <f>J177/1000000</f>
        <v>-1.2599999999999997E-4</v>
      </c>
      <c r="L177" s="246">
        <v>106.96</v>
      </c>
      <c r="M177" s="247">
        <v>102.92</v>
      </c>
      <c r="N177" s="247">
        <f>L177-M177</f>
        <v>4.039999999999992</v>
      </c>
      <c r="O177" s="247">
        <f>$F177*N177</f>
        <v>-2423.9999999999955</v>
      </c>
      <c r="P177" s="747">
        <f>O177/1000000</f>
        <v>-2.4239999999999956E-3</v>
      </c>
      <c r="Q177" s="331"/>
    </row>
    <row r="178" spans="1:17" ht="16.5">
      <c r="A178" s="235">
        <v>33</v>
      </c>
      <c r="B178" s="894" t="s">
        <v>492</v>
      </c>
      <c r="C178" s="682" t="s">
        <v>488</v>
      </c>
      <c r="D178" s="895" t="s">
        <v>432</v>
      </c>
      <c r="E178" s="734" t="s">
        <v>300</v>
      </c>
      <c r="F178" s="896">
        <v>-3000</v>
      </c>
      <c r="G178" s="246">
        <v>1.46</v>
      </c>
      <c r="H178" s="247">
        <v>1.44</v>
      </c>
      <c r="I178" s="247">
        <f>G178-H178</f>
        <v>2.0000000000000018E-2</v>
      </c>
      <c r="J178" s="247">
        <f>$F178*I178</f>
        <v>-60.000000000000057</v>
      </c>
      <c r="K178" s="747">
        <f>J178/1000000</f>
        <v>-6.0000000000000056E-5</v>
      </c>
      <c r="L178" s="246">
        <v>71.16</v>
      </c>
      <c r="M178" s="247">
        <v>67.63</v>
      </c>
      <c r="N178" s="247">
        <f>L178-M178</f>
        <v>3.5300000000000011</v>
      </c>
      <c r="O178" s="247">
        <f>$F178*N178</f>
        <v>-10590.000000000004</v>
      </c>
      <c r="P178" s="747">
        <f>O178/1000000</f>
        <v>-1.0590000000000004E-2</v>
      </c>
      <c r="Q178" s="331"/>
    </row>
    <row r="179" spans="1:17" ht="17.25" thickBot="1">
      <c r="A179" s="233"/>
      <c r="B179" s="710" t="s">
        <v>519</v>
      </c>
      <c r="C179" s="682"/>
      <c r="D179" s="895"/>
      <c r="E179" s="734"/>
      <c r="F179" s="682"/>
      <c r="G179" s="246"/>
      <c r="H179" s="247"/>
      <c r="I179" s="247"/>
      <c r="J179" s="247"/>
      <c r="K179" s="752"/>
      <c r="L179" s="246"/>
      <c r="M179" s="247"/>
      <c r="N179" s="247"/>
      <c r="O179" s="247"/>
      <c r="P179" s="752"/>
      <c r="Q179" s="331"/>
    </row>
    <row r="180" spans="1:17" ht="18" customHeight="1" thickBot="1">
      <c r="A180" s="711">
        <v>34</v>
      </c>
      <c r="B180" s="894" t="s">
        <v>162</v>
      </c>
      <c r="C180" s="682">
        <v>4902572</v>
      </c>
      <c r="D180" s="91" t="s">
        <v>12</v>
      </c>
      <c r="E180" s="734" t="s">
        <v>300</v>
      </c>
      <c r="F180" s="682">
        <v>100</v>
      </c>
      <c r="G180" s="246">
        <v>70</v>
      </c>
      <c r="H180" s="247">
        <v>67</v>
      </c>
      <c r="I180" s="247">
        <f>G180-H180</f>
        <v>3</v>
      </c>
      <c r="J180" s="247">
        <f>$F180*I180</f>
        <v>300</v>
      </c>
      <c r="K180" s="747">
        <f>J180/1000000</f>
        <v>2.9999999999999997E-4</v>
      </c>
      <c r="L180" s="246">
        <v>999303</v>
      </c>
      <c r="M180" s="247">
        <v>999406</v>
      </c>
      <c r="N180" s="247">
        <f>L180-M180</f>
        <v>-103</v>
      </c>
      <c r="O180" s="247">
        <f>$F180*N180</f>
        <v>-10300</v>
      </c>
      <c r="P180" s="747">
        <f>O180/1000000</f>
        <v>-1.03E-2</v>
      </c>
      <c r="Q180" s="712"/>
    </row>
    <row r="181" spans="1:17" s="399" customFormat="1" ht="15" customHeight="1">
      <c r="A181" s="354"/>
      <c r="K181" s="654"/>
      <c r="P181" s="654"/>
    </row>
    <row r="183" spans="1:17" ht="20.25">
      <c r="A183" s="229" t="s">
        <v>270</v>
      </c>
      <c r="K183" s="495">
        <f>SUM(K129:K181)</f>
        <v>0.50412574600000015</v>
      </c>
      <c r="P183" s="495">
        <f>SUM(P129:P181)</f>
        <v>-0.30420749099999994</v>
      </c>
    </row>
    <row r="184" spans="1:17">
      <c r="A184" s="43"/>
      <c r="K184" s="755"/>
      <c r="P184" s="755"/>
    </row>
    <row r="185" spans="1:17">
      <c r="A185" s="43"/>
      <c r="K185" s="755"/>
      <c r="P185" s="755"/>
    </row>
    <row r="186" spans="1:17" ht="18">
      <c r="A186" s="43"/>
      <c r="K186" s="755"/>
      <c r="P186" s="755"/>
      <c r="Q186" s="432" t="str">
        <f>NDPL!$Q$1</f>
        <v>OCTOBER-2024</v>
      </c>
    </row>
    <row r="187" spans="1:17">
      <c r="A187" s="43"/>
      <c r="K187" s="755"/>
      <c r="P187" s="755"/>
    </row>
    <row r="188" spans="1:17">
      <c r="A188" s="43"/>
      <c r="K188" s="755"/>
      <c r="P188" s="755"/>
    </row>
    <row r="189" spans="1:17">
      <c r="A189" s="43"/>
      <c r="K189" s="755"/>
      <c r="P189" s="755"/>
    </row>
    <row r="190" spans="1:17" ht="13.5" thickBot="1">
      <c r="A190" s="2"/>
      <c r="B190" s="4"/>
      <c r="C190" s="4"/>
      <c r="D190" s="39"/>
      <c r="E190" s="39"/>
      <c r="F190" s="15"/>
      <c r="G190" s="15"/>
      <c r="H190" s="15"/>
      <c r="I190" s="15"/>
      <c r="J190" s="15"/>
      <c r="K190" s="40"/>
    </row>
    <row r="191" spans="1:17" ht="27.75">
      <c r="A191" s="299" t="s">
        <v>175</v>
      </c>
      <c r="B191" s="109"/>
      <c r="C191" s="105"/>
      <c r="D191" s="105"/>
      <c r="E191" s="105"/>
      <c r="F191" s="146"/>
      <c r="G191" s="146"/>
      <c r="H191" s="146"/>
      <c r="I191" s="146"/>
      <c r="J191" s="146"/>
      <c r="K191" s="147"/>
      <c r="L191" s="399"/>
      <c r="M191" s="399"/>
      <c r="N191" s="399"/>
      <c r="O191" s="399"/>
      <c r="P191" s="654"/>
      <c r="Q191" s="400"/>
    </row>
    <row r="192" spans="1:17" ht="24.75" customHeight="1">
      <c r="A192" s="298" t="s">
        <v>272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297">
        <f>K123</f>
        <v>-19.252604191999996</v>
      </c>
      <c r="L192" s="215"/>
      <c r="M192" s="215"/>
      <c r="N192" s="215"/>
      <c r="O192" s="215"/>
      <c r="P192" s="297">
        <f>P123</f>
        <v>-5.3199944340000007</v>
      </c>
      <c r="Q192" s="401"/>
    </row>
    <row r="193" spans="1:17" ht="24.75" customHeight="1">
      <c r="A193" s="298" t="s">
        <v>271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297">
        <f>K183</f>
        <v>0.50412574600000015</v>
      </c>
      <c r="L193" s="215"/>
      <c r="M193" s="215"/>
      <c r="N193" s="215"/>
      <c r="O193" s="215"/>
      <c r="P193" s="297">
        <f>P183</f>
        <v>-0.30420749099999994</v>
      </c>
      <c r="Q193" s="401"/>
    </row>
    <row r="194" spans="1:17" ht="24.75" customHeight="1">
      <c r="A194" s="298" t="s">
        <v>273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297">
        <f>'ROHTAK ROAD'!K41</f>
        <v>7.4966606999999977E-2</v>
      </c>
      <c r="L194" s="215"/>
      <c r="M194" s="215"/>
      <c r="N194" s="215"/>
      <c r="O194" s="215"/>
      <c r="P194" s="297">
        <f>'ROHTAK ROAD'!P41</f>
        <v>-0.30437498399999996</v>
      </c>
      <c r="Q194" s="401"/>
    </row>
    <row r="195" spans="1:17" ht="24.75" customHeight="1">
      <c r="A195" s="298" t="s">
        <v>274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297">
        <f>-MES!K37</f>
        <v>-7.3249999999999996E-2</v>
      </c>
      <c r="L195" s="215"/>
      <c r="M195" s="215"/>
      <c r="N195" s="215"/>
      <c r="O195" s="215"/>
      <c r="P195" s="297">
        <f>-MES!P37</f>
        <v>-6.6474999999999992E-2</v>
      </c>
      <c r="Q195" s="401"/>
    </row>
    <row r="196" spans="1:17" ht="29.25" customHeight="1" thickBot="1">
      <c r="A196" s="300" t="s">
        <v>176</v>
      </c>
      <c r="B196" s="148"/>
      <c r="C196" s="149"/>
      <c r="D196" s="149"/>
      <c r="E196" s="149"/>
      <c r="F196" s="149"/>
      <c r="G196" s="149"/>
      <c r="H196" s="149"/>
      <c r="I196" s="149"/>
      <c r="J196" s="149"/>
      <c r="K196" s="301">
        <f>SUM(K192:K195)</f>
        <v>-18.746761838999998</v>
      </c>
      <c r="L196" s="437"/>
      <c r="M196" s="437"/>
      <c r="N196" s="437"/>
      <c r="O196" s="437"/>
      <c r="P196" s="301">
        <f>SUM(P192:P195)</f>
        <v>-5.9950519089999998</v>
      </c>
      <c r="Q196" s="403"/>
    </row>
    <row r="201" spans="1:17" ht="13.5" thickBot="1"/>
    <row r="202" spans="1:17">
      <c r="A202" s="404"/>
      <c r="B202" s="405"/>
      <c r="C202" s="405"/>
      <c r="D202" s="405"/>
      <c r="E202" s="405"/>
      <c r="F202" s="405"/>
      <c r="G202" s="405"/>
      <c r="H202" s="399"/>
      <c r="I202" s="399"/>
      <c r="J202" s="399"/>
      <c r="K202" s="654"/>
      <c r="L202" s="399"/>
      <c r="M202" s="399"/>
      <c r="N202" s="399"/>
      <c r="O202" s="399"/>
      <c r="P202" s="654"/>
      <c r="Q202" s="400"/>
    </row>
    <row r="203" spans="1:17" ht="26.25">
      <c r="A203" s="438" t="s">
        <v>282</v>
      </c>
      <c r="B203" s="407"/>
      <c r="C203" s="407"/>
      <c r="D203" s="407"/>
      <c r="E203" s="407"/>
      <c r="F203" s="407"/>
      <c r="G203" s="407"/>
      <c r="H203" s="354"/>
      <c r="I203" s="354"/>
      <c r="J203" s="354"/>
      <c r="K203" s="756"/>
      <c r="L203" s="354"/>
      <c r="M203" s="354"/>
      <c r="N203" s="354"/>
      <c r="O203" s="354"/>
      <c r="P203" s="756"/>
      <c r="Q203" s="401"/>
    </row>
    <row r="204" spans="1:17">
      <c r="A204" s="408"/>
      <c r="B204" s="407"/>
      <c r="C204" s="407"/>
      <c r="D204" s="407"/>
      <c r="E204" s="407"/>
      <c r="F204" s="407"/>
      <c r="G204" s="407"/>
      <c r="H204" s="354"/>
      <c r="I204" s="354"/>
      <c r="J204" s="354"/>
      <c r="K204" s="756"/>
      <c r="L204" s="354"/>
      <c r="M204" s="354"/>
      <c r="N204" s="354"/>
      <c r="O204" s="354"/>
      <c r="P204" s="756"/>
      <c r="Q204" s="401"/>
    </row>
    <row r="205" spans="1:17" ht="15.75">
      <c r="A205" s="409"/>
      <c r="B205" s="410"/>
      <c r="C205" s="410"/>
      <c r="D205" s="410"/>
      <c r="E205" s="410"/>
      <c r="F205" s="410"/>
      <c r="G205" s="410"/>
      <c r="H205" s="354"/>
      <c r="I205" s="354"/>
      <c r="J205" s="354"/>
      <c r="K205" s="775" t="s">
        <v>294</v>
      </c>
      <c r="L205" s="354"/>
      <c r="M205" s="354"/>
      <c r="N205" s="354"/>
      <c r="O205" s="354"/>
      <c r="P205" s="775" t="s">
        <v>295</v>
      </c>
      <c r="Q205" s="401"/>
    </row>
    <row r="206" spans="1:17">
      <c r="A206" s="411"/>
      <c r="B206" s="74"/>
      <c r="C206" s="74"/>
      <c r="D206" s="74"/>
      <c r="E206" s="74"/>
      <c r="F206" s="74"/>
      <c r="G206" s="74"/>
      <c r="H206" s="354"/>
      <c r="I206" s="354"/>
      <c r="J206" s="354"/>
      <c r="K206" s="756"/>
      <c r="L206" s="354"/>
      <c r="M206" s="354"/>
      <c r="N206" s="354"/>
      <c r="O206" s="354"/>
      <c r="P206" s="756"/>
      <c r="Q206" s="401"/>
    </row>
    <row r="207" spans="1:17">
      <c r="A207" s="411"/>
      <c r="B207" s="74"/>
      <c r="C207" s="74"/>
      <c r="D207" s="74"/>
      <c r="E207" s="74"/>
      <c r="F207" s="74"/>
      <c r="G207" s="74"/>
      <c r="H207" s="354"/>
      <c r="I207" s="354"/>
      <c r="J207" s="354"/>
      <c r="K207" s="756"/>
      <c r="L207" s="354"/>
      <c r="M207" s="354"/>
      <c r="N207" s="354"/>
      <c r="O207" s="354"/>
      <c r="P207" s="756"/>
      <c r="Q207" s="401"/>
    </row>
    <row r="208" spans="1:17" ht="23.25">
      <c r="A208" s="439" t="s">
        <v>285</v>
      </c>
      <c r="B208" s="413"/>
      <c r="C208" s="413"/>
      <c r="D208" s="414"/>
      <c r="E208" s="414"/>
      <c r="F208" s="415"/>
      <c r="G208" s="414"/>
      <c r="H208" s="354"/>
      <c r="I208" s="354"/>
      <c r="J208" s="354"/>
      <c r="K208" s="440">
        <f>K196</f>
        <v>-18.746761838999998</v>
      </c>
      <c r="L208" s="441" t="s">
        <v>283</v>
      </c>
      <c r="M208" s="442"/>
      <c r="N208" s="442"/>
      <c r="O208" s="442"/>
      <c r="P208" s="440">
        <f>P196</f>
        <v>-5.9950519089999998</v>
      </c>
      <c r="Q208" s="443" t="s">
        <v>283</v>
      </c>
    </row>
    <row r="209" spans="1:17" ht="23.25">
      <c r="A209" s="418"/>
      <c r="B209" s="419"/>
      <c r="C209" s="419"/>
      <c r="D209" s="407"/>
      <c r="E209" s="407"/>
      <c r="F209" s="420"/>
      <c r="G209" s="407"/>
      <c r="H209" s="354"/>
      <c r="I209" s="354"/>
      <c r="J209" s="354"/>
      <c r="K209" s="440"/>
      <c r="L209" s="444"/>
      <c r="M209" s="442"/>
      <c r="N209" s="442"/>
      <c r="O209" s="442"/>
      <c r="P209" s="440"/>
      <c r="Q209" s="445"/>
    </row>
    <row r="210" spans="1:17" ht="23.25">
      <c r="A210" s="446" t="s">
        <v>284</v>
      </c>
      <c r="B210" s="34"/>
      <c r="C210" s="34"/>
      <c r="D210" s="407"/>
      <c r="E210" s="407"/>
      <c r="F210" s="423"/>
      <c r="G210" s="414"/>
      <c r="H210" s="354"/>
      <c r="I210" s="354"/>
      <c r="J210" s="354"/>
      <c r="K210" s="440">
        <f>'STEPPED UP GENCO'!K72</f>
        <v>3.4566941192000002</v>
      </c>
      <c r="L210" s="441" t="s">
        <v>283</v>
      </c>
      <c r="M210" s="442"/>
      <c r="N210" s="442"/>
      <c r="O210" s="442"/>
      <c r="P210" s="440">
        <f>'STEPPED UP GENCO'!P72</f>
        <v>0.32257906999999997</v>
      </c>
      <c r="Q210" s="443" t="s">
        <v>283</v>
      </c>
    </row>
    <row r="211" spans="1:17" ht="15">
      <c r="A211" s="424"/>
      <c r="B211" s="354"/>
      <c r="C211" s="354"/>
      <c r="D211" s="354"/>
      <c r="E211" s="354"/>
      <c r="F211" s="354"/>
      <c r="G211" s="354"/>
      <c r="H211" s="354"/>
      <c r="I211" s="354"/>
      <c r="J211" s="354"/>
      <c r="K211" s="756"/>
      <c r="L211" s="200"/>
      <c r="M211" s="354"/>
      <c r="N211" s="354"/>
      <c r="O211" s="354"/>
      <c r="P211" s="756"/>
      <c r="Q211" s="447"/>
    </row>
    <row r="212" spans="1:17" ht="15">
      <c r="A212" s="424"/>
      <c r="B212" s="354"/>
      <c r="C212" s="354"/>
      <c r="D212" s="354"/>
      <c r="E212" s="354"/>
      <c r="F212" s="354"/>
      <c r="G212" s="354"/>
      <c r="H212" s="354"/>
      <c r="I212" s="354"/>
      <c r="J212" s="354"/>
      <c r="K212" s="756"/>
      <c r="L212" s="200"/>
      <c r="M212" s="354"/>
      <c r="N212" s="354"/>
      <c r="O212" s="354"/>
      <c r="P212" s="756"/>
      <c r="Q212" s="447"/>
    </row>
    <row r="213" spans="1:17" ht="15">
      <c r="A213" s="424"/>
      <c r="B213" s="354"/>
      <c r="C213" s="354"/>
      <c r="D213" s="354"/>
      <c r="E213" s="354"/>
      <c r="F213" s="354"/>
      <c r="G213" s="354"/>
      <c r="H213" s="354"/>
      <c r="I213" s="354"/>
      <c r="J213" s="354"/>
      <c r="K213" s="756"/>
      <c r="L213" s="200"/>
      <c r="M213" s="354"/>
      <c r="N213" s="354"/>
      <c r="O213" s="354"/>
      <c r="P213" s="756"/>
      <c r="Q213" s="447"/>
    </row>
    <row r="214" spans="1:17" ht="24" thickBot="1">
      <c r="A214" s="425"/>
      <c r="B214" s="402"/>
      <c r="C214" s="402"/>
      <c r="D214" s="402"/>
      <c r="E214" s="402"/>
      <c r="F214" s="402"/>
      <c r="G214" s="402"/>
      <c r="H214" s="426"/>
      <c r="I214" s="426"/>
      <c r="J214" s="427" t="s">
        <v>286</v>
      </c>
      <c r="K214" s="714">
        <f>SUM(K208:K213)</f>
        <v>-15.290067719799998</v>
      </c>
      <c r="L214" s="427" t="s">
        <v>283</v>
      </c>
      <c r="M214" s="437"/>
      <c r="N214" s="437"/>
      <c r="O214" s="437"/>
      <c r="P214" s="714">
        <f>SUM(P208:P213)</f>
        <v>-5.6724728390000001</v>
      </c>
      <c r="Q214" s="715" t="s">
        <v>283</v>
      </c>
    </row>
    <row r="215" spans="1:17">
      <c r="A215" s="399"/>
      <c r="B215" s="399"/>
      <c r="C215" s="399"/>
      <c r="D215" s="399"/>
      <c r="E215" s="399"/>
      <c r="F215" s="399"/>
      <c r="G215" s="399"/>
      <c r="H215" s="399"/>
      <c r="I215" s="399"/>
      <c r="J215" s="399"/>
      <c r="K215" s="654"/>
      <c r="L215" s="399"/>
      <c r="M215" s="399"/>
      <c r="N215" s="399"/>
      <c r="O215" s="399"/>
      <c r="P215" s="654"/>
      <c r="Q215" s="399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6" max="16383" man="1"/>
    <brk id="124" max="16" man="1"/>
    <brk id="183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3"/>
  <sheetViews>
    <sheetView topLeftCell="A109" zoomScale="80" zoomScaleNormal="80" zoomScaleSheetLayoutView="85" workbookViewId="0">
      <selection activeCell="T69" sqref="T69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5.28515625" style="102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2" customWidth="1"/>
    <col min="17" max="17" width="18.42578125" customWidth="1"/>
  </cols>
  <sheetData>
    <row r="1" spans="1:18" s="72" customFormat="1" ht="11.25" customHeight="1">
      <c r="A1" s="11" t="s">
        <v>210</v>
      </c>
      <c r="K1" s="743"/>
      <c r="P1" s="743"/>
    </row>
    <row r="2" spans="1:18" s="72" customFormat="1" ht="11.25" customHeight="1">
      <c r="A2" s="2" t="s">
        <v>211</v>
      </c>
      <c r="K2" s="784"/>
      <c r="P2" s="743"/>
      <c r="Q2" s="569" t="str">
        <f>NDPL!$Q$1</f>
        <v>OCTOBER-2024</v>
      </c>
      <c r="R2" s="569"/>
    </row>
    <row r="3" spans="1:18" s="72" customFormat="1" ht="11.25" customHeight="1">
      <c r="A3" s="72" t="s">
        <v>77</v>
      </c>
      <c r="K3" s="743"/>
      <c r="P3" s="743"/>
    </row>
    <row r="4" spans="1:18" s="72" customFormat="1" ht="11.25" customHeight="1" thickBot="1">
      <c r="A4" s="72" t="s">
        <v>219</v>
      </c>
      <c r="G4" s="74"/>
      <c r="H4" s="74"/>
      <c r="I4" s="568" t="s">
        <v>7</v>
      </c>
      <c r="J4" s="74"/>
      <c r="K4" s="765"/>
      <c r="L4" s="74"/>
      <c r="M4" s="74"/>
      <c r="N4" s="568" t="s">
        <v>348</v>
      </c>
      <c r="O4" s="74"/>
      <c r="P4" s="765"/>
    </row>
    <row r="5" spans="1:18" s="327" customFormat="1" ht="55.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31/10/2024</v>
      </c>
      <c r="H5" s="369" t="str">
        <f>NDPL!H5</f>
        <v>INTIAL READING 01/10/2024</v>
      </c>
      <c r="I5" s="369" t="s">
        <v>4</v>
      </c>
      <c r="J5" s="369" t="s">
        <v>5</v>
      </c>
      <c r="K5" s="766" t="s">
        <v>6</v>
      </c>
      <c r="L5" s="367" t="str">
        <f>NDPL!G5</f>
        <v>FINAL READING 31/10/2024</v>
      </c>
      <c r="M5" s="369" t="str">
        <f>NDPL!H5</f>
        <v>INTIAL READING 01/10/2024</v>
      </c>
      <c r="N5" s="369" t="s">
        <v>4</v>
      </c>
      <c r="O5" s="369" t="s">
        <v>5</v>
      </c>
      <c r="P5" s="766" t="s">
        <v>6</v>
      </c>
      <c r="Q5" s="370" t="s">
        <v>266</v>
      </c>
    </row>
    <row r="6" spans="1:18" s="327" customFormat="1" ht="0.75" customHeight="1" thickTop="1" thickBot="1">
      <c r="A6" s="897"/>
      <c r="B6" s="898"/>
      <c r="C6" s="383"/>
      <c r="D6" s="383"/>
      <c r="E6" s="383"/>
      <c r="F6" s="383"/>
      <c r="G6" s="383"/>
      <c r="H6" s="383"/>
      <c r="I6" s="383"/>
      <c r="J6" s="383"/>
      <c r="K6" s="899"/>
      <c r="L6" s="585"/>
      <c r="M6" s="383"/>
      <c r="N6" s="383"/>
      <c r="O6" s="383"/>
      <c r="P6" s="899"/>
    </row>
    <row r="7" spans="1:18" s="327" customFormat="1" ht="15.95" customHeight="1" thickTop="1">
      <c r="A7" s="260"/>
      <c r="B7" s="261" t="s">
        <v>130</v>
      </c>
      <c r="C7" s="254"/>
      <c r="D7" s="26"/>
      <c r="E7" s="26"/>
      <c r="F7" s="27"/>
      <c r="G7" s="19"/>
      <c r="H7" s="336"/>
      <c r="I7" s="336"/>
      <c r="J7" s="336"/>
      <c r="K7" s="759"/>
      <c r="L7" s="337"/>
      <c r="M7" s="336"/>
      <c r="N7" s="336"/>
      <c r="O7" s="336"/>
      <c r="P7" s="759"/>
      <c r="Q7" s="389"/>
    </row>
    <row r="8" spans="1:18" s="327" customFormat="1" ht="22.5" customHeight="1">
      <c r="A8" s="262">
        <v>1</v>
      </c>
      <c r="B8" s="263" t="s">
        <v>78</v>
      </c>
      <c r="C8" s="266">
        <v>4865133</v>
      </c>
      <c r="D8" s="30" t="s">
        <v>12</v>
      </c>
      <c r="E8" s="31" t="s">
        <v>300</v>
      </c>
      <c r="F8" s="271">
        <v>266.66000000000003</v>
      </c>
      <c r="G8" s="246">
        <v>997586</v>
      </c>
      <c r="H8" s="247">
        <v>998247</v>
      </c>
      <c r="I8" s="199">
        <f t="shared" ref="I8:I13" si="0">G8-H8</f>
        <v>-661</v>
      </c>
      <c r="J8" s="199">
        <f t="shared" ref="J8:J13" si="1">$F8*I8</f>
        <v>-176262.26</v>
      </c>
      <c r="K8" s="783">
        <f t="shared" ref="K8:K13" si="2">J8/1000000</f>
        <v>-0.17626226</v>
      </c>
      <c r="L8" s="246">
        <v>965149</v>
      </c>
      <c r="M8" s="247">
        <v>965149</v>
      </c>
      <c r="N8" s="199">
        <f t="shared" ref="N8:N13" si="3">L8-M8</f>
        <v>0</v>
      </c>
      <c r="O8" s="199">
        <f t="shared" ref="O8:O13" si="4">$F8*N8</f>
        <v>0</v>
      </c>
      <c r="P8" s="783">
        <f t="shared" ref="P8:P13" si="5">O8/1000000</f>
        <v>0</v>
      </c>
      <c r="Q8" s="343" t="s">
        <v>538</v>
      </c>
    </row>
    <row r="9" spans="1:18" s="327" customFormat="1" ht="15.95" customHeight="1">
      <c r="A9" s="262">
        <v>2</v>
      </c>
      <c r="B9" s="263" t="s">
        <v>79</v>
      </c>
      <c r="C9" s="266">
        <v>4865180</v>
      </c>
      <c r="D9" s="30" t="s">
        <v>12</v>
      </c>
      <c r="E9" s="31" t="s">
        <v>300</v>
      </c>
      <c r="F9" s="271">
        <v>4000</v>
      </c>
      <c r="G9" s="246">
        <v>999984</v>
      </c>
      <c r="H9" s="247">
        <v>999985</v>
      </c>
      <c r="I9" s="199">
        <f>G9-H9</f>
        <v>-1</v>
      </c>
      <c r="J9" s="199">
        <f>$F9*I9</f>
        <v>-4000</v>
      </c>
      <c r="K9" s="783">
        <f>J9/1000000</f>
        <v>-4.0000000000000001E-3</v>
      </c>
      <c r="L9" s="246">
        <v>997913</v>
      </c>
      <c r="M9" s="247">
        <v>997952</v>
      </c>
      <c r="N9" s="199">
        <f>L9-M9</f>
        <v>-39</v>
      </c>
      <c r="O9" s="199">
        <f>$F9*N9</f>
        <v>-156000</v>
      </c>
      <c r="P9" s="783">
        <f>O9/1000000</f>
        <v>-0.156</v>
      </c>
      <c r="Q9" s="339"/>
    </row>
    <row r="10" spans="1:18" s="327" customFormat="1" ht="15.95" customHeight="1">
      <c r="A10" s="262">
        <v>3</v>
      </c>
      <c r="B10" s="263" t="s">
        <v>80</v>
      </c>
      <c r="C10" s="266">
        <v>4865108</v>
      </c>
      <c r="D10" s="30" t="s">
        <v>12</v>
      </c>
      <c r="E10" s="31" t="s">
        <v>300</v>
      </c>
      <c r="F10" s="271">
        <v>133.33000000000001</v>
      </c>
      <c r="G10" s="246">
        <v>24927</v>
      </c>
      <c r="H10" s="247">
        <v>24932</v>
      </c>
      <c r="I10" s="199">
        <f t="shared" si="0"/>
        <v>-5</v>
      </c>
      <c r="J10" s="199">
        <f t="shared" si="1"/>
        <v>-666.65000000000009</v>
      </c>
      <c r="K10" s="783">
        <f t="shared" si="2"/>
        <v>-6.6665000000000008E-4</v>
      </c>
      <c r="L10" s="246">
        <v>31337</v>
      </c>
      <c r="M10" s="247">
        <v>31337</v>
      </c>
      <c r="N10" s="199">
        <f t="shared" si="3"/>
        <v>0</v>
      </c>
      <c r="O10" s="199">
        <f t="shared" si="4"/>
        <v>0</v>
      </c>
      <c r="P10" s="783">
        <f t="shared" si="5"/>
        <v>0</v>
      </c>
      <c r="Q10" s="331"/>
    </row>
    <row r="11" spans="1:18" s="327" customFormat="1" ht="15.95" customHeight="1">
      <c r="A11" s="262">
        <v>4</v>
      </c>
      <c r="B11" s="263" t="s">
        <v>81</v>
      </c>
      <c r="C11" s="266">
        <v>4864834</v>
      </c>
      <c r="D11" s="30" t="s">
        <v>12</v>
      </c>
      <c r="E11" s="31" t="s">
        <v>300</v>
      </c>
      <c r="F11" s="566">
        <v>1000</v>
      </c>
      <c r="G11" s="246">
        <v>999509</v>
      </c>
      <c r="H11" s="247">
        <v>999517</v>
      </c>
      <c r="I11" s="199">
        <f>G11-H11</f>
        <v>-8</v>
      </c>
      <c r="J11" s="199">
        <f t="shared" si="1"/>
        <v>-8000</v>
      </c>
      <c r="K11" s="783">
        <f t="shared" si="2"/>
        <v>-8.0000000000000002E-3</v>
      </c>
      <c r="L11" s="246">
        <v>997876</v>
      </c>
      <c r="M11" s="247">
        <v>997899</v>
      </c>
      <c r="N11" s="199">
        <f>L11-M11</f>
        <v>-23</v>
      </c>
      <c r="O11" s="199">
        <f t="shared" si="4"/>
        <v>-23000</v>
      </c>
      <c r="P11" s="783">
        <f t="shared" si="5"/>
        <v>-2.3E-2</v>
      </c>
      <c r="Q11" s="331"/>
    </row>
    <row r="12" spans="1:18" s="327" customFormat="1" ht="15">
      <c r="A12" s="262">
        <v>5</v>
      </c>
      <c r="B12" s="263" t="s">
        <v>82</v>
      </c>
      <c r="C12" s="266">
        <v>4865126</v>
      </c>
      <c r="D12" s="30" t="s">
        <v>12</v>
      </c>
      <c r="E12" s="31" t="s">
        <v>300</v>
      </c>
      <c r="F12" s="566">
        <v>1600</v>
      </c>
      <c r="G12" s="246">
        <v>73</v>
      </c>
      <c r="H12" s="247">
        <v>79</v>
      </c>
      <c r="I12" s="199">
        <f>G12-H12</f>
        <v>-6</v>
      </c>
      <c r="J12" s="199">
        <f t="shared" si="1"/>
        <v>-9600</v>
      </c>
      <c r="K12" s="783">
        <f t="shared" si="2"/>
        <v>-9.5999999999999992E-3</v>
      </c>
      <c r="L12" s="246">
        <v>998982</v>
      </c>
      <c r="M12" s="247">
        <v>999011</v>
      </c>
      <c r="N12" s="199">
        <f>L12-M12</f>
        <v>-29</v>
      </c>
      <c r="O12" s="199">
        <f t="shared" si="4"/>
        <v>-46400</v>
      </c>
      <c r="P12" s="783">
        <f t="shared" si="5"/>
        <v>-4.6399999999999997E-2</v>
      </c>
      <c r="Q12" s="672"/>
    </row>
    <row r="13" spans="1:18" s="327" customFormat="1" ht="15.95" customHeight="1">
      <c r="A13" s="262">
        <v>6</v>
      </c>
      <c r="B13" s="263" t="s">
        <v>83</v>
      </c>
      <c r="C13" s="266">
        <v>4865104</v>
      </c>
      <c r="D13" s="30" t="s">
        <v>12</v>
      </c>
      <c r="E13" s="31" t="s">
        <v>300</v>
      </c>
      <c r="F13" s="566">
        <v>1333.33</v>
      </c>
      <c r="G13" s="246">
        <v>18426</v>
      </c>
      <c r="H13" s="247">
        <v>18422</v>
      </c>
      <c r="I13" s="199">
        <f t="shared" si="0"/>
        <v>4</v>
      </c>
      <c r="J13" s="199">
        <f t="shared" si="1"/>
        <v>5333.32</v>
      </c>
      <c r="K13" s="783">
        <f t="shared" si="2"/>
        <v>5.3333199999999999E-3</v>
      </c>
      <c r="L13" s="246">
        <v>999711</v>
      </c>
      <c r="M13" s="247">
        <v>999976</v>
      </c>
      <c r="N13" s="199">
        <f t="shared" si="3"/>
        <v>-265</v>
      </c>
      <c r="O13" s="199">
        <f t="shared" si="4"/>
        <v>-353332.44999999995</v>
      </c>
      <c r="P13" s="783">
        <f t="shared" si="5"/>
        <v>-0.35333244999999996</v>
      </c>
      <c r="Q13" s="331"/>
    </row>
    <row r="14" spans="1:18" s="327" customFormat="1" ht="15.95" customHeight="1">
      <c r="A14" s="262">
        <v>7</v>
      </c>
      <c r="B14" s="263" t="s">
        <v>84</v>
      </c>
      <c r="C14" s="266">
        <v>4864795</v>
      </c>
      <c r="D14" s="30" t="s">
        <v>12</v>
      </c>
      <c r="E14" s="31" t="s">
        <v>300</v>
      </c>
      <c r="F14" s="566">
        <v>200</v>
      </c>
      <c r="G14" s="246">
        <v>999093</v>
      </c>
      <c r="H14" s="247">
        <v>999151</v>
      </c>
      <c r="I14" s="199">
        <f>G14-H14</f>
        <v>-58</v>
      </c>
      <c r="J14" s="199">
        <f>$F14*I14</f>
        <v>-11600</v>
      </c>
      <c r="K14" s="783">
        <f>J14/1000000</f>
        <v>-1.1599999999999999E-2</v>
      </c>
      <c r="L14" s="246">
        <v>969621</v>
      </c>
      <c r="M14" s="247">
        <v>969974</v>
      </c>
      <c r="N14" s="199">
        <f>L14-M14</f>
        <v>-353</v>
      </c>
      <c r="O14" s="199">
        <f>$F14*N14</f>
        <v>-70600</v>
      </c>
      <c r="P14" s="783">
        <f>O14/1000000</f>
        <v>-7.0599999999999996E-2</v>
      </c>
      <c r="Q14" s="339"/>
    </row>
    <row r="15" spans="1:18" s="327" customFormat="1" ht="15.95" customHeight="1">
      <c r="A15" s="262"/>
      <c r="B15" s="263"/>
      <c r="C15" s="354"/>
      <c r="D15" s="354"/>
      <c r="E15" s="354"/>
      <c r="F15" s="490"/>
      <c r="G15" s="246"/>
      <c r="H15" s="354"/>
      <c r="I15" s="354"/>
      <c r="J15" s="354"/>
      <c r="K15" s="756"/>
      <c r="L15" s="246"/>
      <c r="M15" s="354"/>
      <c r="N15" s="354"/>
      <c r="O15" s="354"/>
      <c r="P15" s="756"/>
      <c r="Q15" s="716"/>
    </row>
    <row r="16" spans="1:18" s="327" customFormat="1" ht="15.95" customHeight="1">
      <c r="A16" s="262"/>
      <c r="B16" s="265" t="s">
        <v>11</v>
      </c>
      <c r="C16" s="266"/>
      <c r="D16" s="30"/>
      <c r="E16" s="30"/>
      <c r="F16" s="271"/>
      <c r="G16" s="246"/>
      <c r="H16" s="247"/>
      <c r="I16" s="199"/>
      <c r="J16" s="199"/>
      <c r="K16" s="783"/>
      <c r="L16" s="246"/>
      <c r="M16" s="247"/>
      <c r="N16" s="199"/>
      <c r="O16" s="199"/>
      <c r="P16" s="783"/>
      <c r="Q16" s="331"/>
    </row>
    <row r="17" spans="1:17" s="327" customFormat="1" ht="15.75" customHeight="1">
      <c r="A17" s="262">
        <v>8</v>
      </c>
      <c r="B17" s="263" t="s">
        <v>321</v>
      </c>
      <c r="C17" s="266">
        <v>4865103</v>
      </c>
      <c r="D17" s="30" t="s">
        <v>12</v>
      </c>
      <c r="E17" s="31" t="s">
        <v>300</v>
      </c>
      <c r="F17" s="271">
        <v>1333.33</v>
      </c>
      <c r="G17" s="246">
        <v>999677</v>
      </c>
      <c r="H17" s="247">
        <v>999728</v>
      </c>
      <c r="I17" s="199">
        <f>G17-H17</f>
        <v>-51</v>
      </c>
      <c r="J17" s="199">
        <f>$F17*I17</f>
        <v>-67999.83</v>
      </c>
      <c r="K17" s="783">
        <f>J17/1000000</f>
        <v>-6.7999829999999997E-2</v>
      </c>
      <c r="L17" s="246">
        <v>999853</v>
      </c>
      <c r="M17" s="247">
        <v>999853</v>
      </c>
      <c r="N17" s="199">
        <f>L17-M17</f>
        <v>0</v>
      </c>
      <c r="O17" s="199">
        <f>$F17*N17</f>
        <v>0</v>
      </c>
      <c r="P17" s="783">
        <f>O17/1000000</f>
        <v>0</v>
      </c>
      <c r="Q17" s="538"/>
    </row>
    <row r="18" spans="1:17" s="327" customFormat="1" ht="15.95" customHeight="1">
      <c r="A18" s="262">
        <v>9</v>
      </c>
      <c r="B18" s="263" t="s">
        <v>85</v>
      </c>
      <c r="C18" s="266">
        <v>4864897</v>
      </c>
      <c r="D18" s="30" t="s">
        <v>12</v>
      </c>
      <c r="E18" s="31" t="s">
        <v>300</v>
      </c>
      <c r="F18" s="271">
        <v>500</v>
      </c>
      <c r="G18" s="246">
        <v>981821</v>
      </c>
      <c r="H18" s="247">
        <v>981869</v>
      </c>
      <c r="I18" s="199">
        <f t="shared" ref="I18:I28" si="6">G18-H18</f>
        <v>-48</v>
      </c>
      <c r="J18" s="199">
        <f t="shared" ref="J18:J28" si="7">$F18*I18</f>
        <v>-24000</v>
      </c>
      <c r="K18" s="783">
        <f t="shared" ref="K18:K28" si="8">J18/1000000</f>
        <v>-2.4E-2</v>
      </c>
      <c r="L18" s="246">
        <v>648</v>
      </c>
      <c r="M18" s="247">
        <v>662</v>
      </c>
      <c r="N18" s="199">
        <f t="shared" ref="N18:N28" si="9">L18-M18</f>
        <v>-14</v>
      </c>
      <c r="O18" s="199">
        <f t="shared" ref="O18:O28" si="10">$F18*N18</f>
        <v>-7000</v>
      </c>
      <c r="P18" s="783">
        <f t="shared" ref="P18:P28" si="11">O18/1000000</f>
        <v>-7.0000000000000001E-3</v>
      </c>
      <c r="Q18" s="331"/>
    </row>
    <row r="19" spans="1:17" s="327" customFormat="1" ht="15.95" customHeight="1">
      <c r="A19" s="262">
        <v>10</v>
      </c>
      <c r="B19" s="263" t="s">
        <v>115</v>
      </c>
      <c r="C19" s="266">
        <v>4864849</v>
      </c>
      <c r="D19" s="30" t="s">
        <v>12</v>
      </c>
      <c r="E19" s="31" t="s">
        <v>300</v>
      </c>
      <c r="F19" s="271">
        <v>1000</v>
      </c>
      <c r="G19" s="246">
        <v>997079</v>
      </c>
      <c r="H19" s="247">
        <v>997016</v>
      </c>
      <c r="I19" s="199">
        <f t="shared" si="6"/>
        <v>63</v>
      </c>
      <c r="J19" s="199">
        <f t="shared" si="7"/>
        <v>63000</v>
      </c>
      <c r="K19" s="783">
        <f t="shared" si="8"/>
        <v>6.3E-2</v>
      </c>
      <c r="L19" s="246">
        <v>999449</v>
      </c>
      <c r="M19" s="247">
        <v>999456</v>
      </c>
      <c r="N19" s="199">
        <f t="shared" si="9"/>
        <v>-7</v>
      </c>
      <c r="O19" s="199">
        <f t="shared" si="10"/>
        <v>-7000</v>
      </c>
      <c r="P19" s="783">
        <f t="shared" si="11"/>
        <v>-7.0000000000000001E-3</v>
      </c>
      <c r="Q19" s="331"/>
    </row>
    <row r="20" spans="1:17" s="327" customFormat="1" ht="15.95" customHeight="1">
      <c r="A20" s="262">
        <v>11</v>
      </c>
      <c r="B20" s="263" t="s">
        <v>86</v>
      </c>
      <c r="C20" s="266">
        <v>4864833</v>
      </c>
      <c r="D20" s="30" t="s">
        <v>12</v>
      </c>
      <c r="E20" s="31" t="s">
        <v>300</v>
      </c>
      <c r="F20" s="271">
        <v>1000</v>
      </c>
      <c r="G20" s="246">
        <v>981822</v>
      </c>
      <c r="H20" s="247">
        <v>982005</v>
      </c>
      <c r="I20" s="199">
        <f t="shared" si="6"/>
        <v>-183</v>
      </c>
      <c r="J20" s="199">
        <f t="shared" si="7"/>
        <v>-183000</v>
      </c>
      <c r="K20" s="783">
        <f t="shared" si="8"/>
        <v>-0.183</v>
      </c>
      <c r="L20" s="246">
        <v>837</v>
      </c>
      <c r="M20" s="247">
        <v>837</v>
      </c>
      <c r="N20" s="199">
        <f t="shared" si="9"/>
        <v>0</v>
      </c>
      <c r="O20" s="199">
        <f t="shared" si="10"/>
        <v>0</v>
      </c>
      <c r="P20" s="783">
        <f t="shared" si="11"/>
        <v>0</v>
      </c>
      <c r="Q20" s="331"/>
    </row>
    <row r="21" spans="1:17" s="327" customFormat="1" ht="15.95" customHeight="1">
      <c r="A21" s="262">
        <v>12</v>
      </c>
      <c r="B21" s="263" t="s">
        <v>87</v>
      </c>
      <c r="C21" s="266">
        <v>4865120</v>
      </c>
      <c r="D21" s="30" t="s">
        <v>12</v>
      </c>
      <c r="E21" s="31" t="s">
        <v>300</v>
      </c>
      <c r="F21" s="566">
        <v>1333.33</v>
      </c>
      <c r="G21" s="246">
        <v>999999</v>
      </c>
      <c r="H21" s="247">
        <v>999957</v>
      </c>
      <c r="I21" s="199">
        <f>G21-H21</f>
        <v>42</v>
      </c>
      <c r="J21" s="199">
        <f t="shared" si="7"/>
        <v>55999.86</v>
      </c>
      <c r="K21" s="783">
        <f t="shared" si="8"/>
        <v>5.5999859999999999E-2</v>
      </c>
      <c r="L21" s="246">
        <v>5168</v>
      </c>
      <c r="M21" s="247">
        <v>5033</v>
      </c>
      <c r="N21" s="199">
        <f>L21-M21</f>
        <v>135</v>
      </c>
      <c r="O21" s="199">
        <f t="shared" si="10"/>
        <v>179999.55</v>
      </c>
      <c r="P21" s="783">
        <f t="shared" si="11"/>
        <v>0.17999954999999998</v>
      </c>
      <c r="Q21" s="339"/>
    </row>
    <row r="22" spans="1:17" s="327" customFormat="1" ht="15.95" customHeight="1">
      <c r="A22" s="262"/>
      <c r="B22" s="263"/>
      <c r="C22" s="266"/>
      <c r="D22" s="30"/>
      <c r="E22" s="31"/>
      <c r="F22" s="566">
        <v>1333.33</v>
      </c>
      <c r="G22" s="246">
        <v>65</v>
      </c>
      <c r="H22" s="247">
        <v>0</v>
      </c>
      <c r="I22" s="199">
        <f>G22-H22</f>
        <v>65</v>
      </c>
      <c r="J22" s="199">
        <f>$F22*I22</f>
        <v>86666.45</v>
      </c>
      <c r="K22" s="783">
        <f>J22/1000000</f>
        <v>8.6666449999999992E-2</v>
      </c>
      <c r="L22" s="246"/>
      <c r="M22" s="247"/>
      <c r="N22" s="199"/>
      <c r="O22" s="199"/>
      <c r="P22" s="783"/>
      <c r="Q22" s="339"/>
    </row>
    <row r="23" spans="1:17" s="327" customFormat="1" ht="15.95" customHeight="1">
      <c r="A23" s="262">
        <v>13</v>
      </c>
      <c r="B23" s="238" t="s">
        <v>88</v>
      </c>
      <c r="C23" s="266">
        <v>4864889</v>
      </c>
      <c r="D23" s="33" t="s">
        <v>12</v>
      </c>
      <c r="E23" s="31" t="s">
        <v>300</v>
      </c>
      <c r="F23" s="271">
        <v>1000</v>
      </c>
      <c r="G23" s="246">
        <v>993082</v>
      </c>
      <c r="H23" s="247">
        <v>993179</v>
      </c>
      <c r="I23" s="199">
        <f t="shared" si="6"/>
        <v>-97</v>
      </c>
      <c r="J23" s="199">
        <f t="shared" si="7"/>
        <v>-97000</v>
      </c>
      <c r="K23" s="783">
        <f t="shared" si="8"/>
        <v>-9.7000000000000003E-2</v>
      </c>
      <c r="L23" s="246">
        <v>994008</v>
      </c>
      <c r="M23" s="247">
        <v>994010</v>
      </c>
      <c r="N23" s="199">
        <f t="shared" si="9"/>
        <v>-2</v>
      </c>
      <c r="O23" s="199">
        <f t="shared" si="10"/>
        <v>-2000</v>
      </c>
      <c r="P23" s="783">
        <f t="shared" si="11"/>
        <v>-2E-3</v>
      </c>
      <c r="Q23" s="331"/>
    </row>
    <row r="24" spans="1:17" s="327" customFormat="1" ht="15.95" customHeight="1">
      <c r="A24" s="262">
        <v>14</v>
      </c>
      <c r="B24" s="263" t="s">
        <v>89</v>
      </c>
      <c r="C24" s="266">
        <v>4864859</v>
      </c>
      <c r="D24" s="30" t="s">
        <v>12</v>
      </c>
      <c r="E24" s="31" t="s">
        <v>300</v>
      </c>
      <c r="F24" s="271">
        <v>1000</v>
      </c>
      <c r="G24" s="246">
        <v>992464</v>
      </c>
      <c r="H24" s="247">
        <v>992480</v>
      </c>
      <c r="I24" s="199">
        <f t="shared" si="6"/>
        <v>-16</v>
      </c>
      <c r="J24" s="199">
        <f t="shared" si="7"/>
        <v>-16000</v>
      </c>
      <c r="K24" s="783">
        <f t="shared" si="8"/>
        <v>-1.6E-2</v>
      </c>
      <c r="L24" s="246">
        <v>999450</v>
      </c>
      <c r="M24" s="247">
        <v>999398</v>
      </c>
      <c r="N24" s="199">
        <f t="shared" si="9"/>
        <v>52</v>
      </c>
      <c r="O24" s="199">
        <f t="shared" si="10"/>
        <v>52000</v>
      </c>
      <c r="P24" s="783">
        <f t="shared" si="11"/>
        <v>5.1999999999999998E-2</v>
      </c>
      <c r="Q24" s="331"/>
    </row>
    <row r="25" spans="1:17" s="327" customFormat="1" ht="15.95" customHeight="1">
      <c r="A25" s="262">
        <v>15</v>
      </c>
      <c r="B25" s="263" t="s">
        <v>90</v>
      </c>
      <c r="C25" s="266">
        <v>4864895</v>
      </c>
      <c r="D25" s="30" t="s">
        <v>12</v>
      </c>
      <c r="E25" s="31" t="s">
        <v>300</v>
      </c>
      <c r="F25" s="271">
        <v>800</v>
      </c>
      <c r="G25" s="246">
        <v>994325</v>
      </c>
      <c r="H25" s="247">
        <v>994275</v>
      </c>
      <c r="I25" s="199">
        <f t="shared" si="6"/>
        <v>50</v>
      </c>
      <c r="J25" s="199">
        <f t="shared" si="7"/>
        <v>40000</v>
      </c>
      <c r="K25" s="783">
        <f t="shared" si="8"/>
        <v>0.04</v>
      </c>
      <c r="L25" s="246">
        <v>7054</v>
      </c>
      <c r="M25" s="247">
        <v>7058</v>
      </c>
      <c r="N25" s="199">
        <f t="shared" si="9"/>
        <v>-4</v>
      </c>
      <c r="O25" s="199">
        <f t="shared" si="10"/>
        <v>-3200</v>
      </c>
      <c r="P25" s="783">
        <f t="shared" si="11"/>
        <v>-3.2000000000000002E-3</v>
      </c>
      <c r="Q25" s="331"/>
    </row>
    <row r="26" spans="1:17" s="327" customFormat="1" ht="15.95" customHeight="1">
      <c r="A26" s="262">
        <v>16</v>
      </c>
      <c r="B26" s="263" t="s">
        <v>91</v>
      </c>
      <c r="C26" s="266">
        <v>4864826</v>
      </c>
      <c r="D26" s="30" t="s">
        <v>12</v>
      </c>
      <c r="E26" s="31" t="s">
        <v>300</v>
      </c>
      <c r="F26" s="271">
        <v>133.33000000000001</v>
      </c>
      <c r="G26" s="246">
        <v>14728</v>
      </c>
      <c r="H26" s="247">
        <v>14498</v>
      </c>
      <c r="I26" s="199">
        <f t="shared" si="6"/>
        <v>230</v>
      </c>
      <c r="J26" s="199">
        <f t="shared" si="7"/>
        <v>30665.9</v>
      </c>
      <c r="K26" s="783">
        <f t="shared" si="8"/>
        <v>3.0665900000000003E-2</v>
      </c>
      <c r="L26" s="246">
        <v>8552</v>
      </c>
      <c r="M26" s="247">
        <v>8548</v>
      </c>
      <c r="N26" s="199">
        <f t="shared" si="9"/>
        <v>4</v>
      </c>
      <c r="O26" s="199">
        <f t="shared" si="10"/>
        <v>533.32000000000005</v>
      </c>
      <c r="P26" s="783">
        <f t="shared" si="11"/>
        <v>5.3332E-4</v>
      </c>
      <c r="Q26" s="331"/>
    </row>
    <row r="27" spans="1:17" s="327" customFormat="1" ht="15.95" customHeight="1">
      <c r="A27" s="262">
        <v>17</v>
      </c>
      <c r="B27" s="263" t="s">
        <v>113</v>
      </c>
      <c r="C27" s="266">
        <v>4865143</v>
      </c>
      <c r="D27" s="30" t="s">
        <v>12</v>
      </c>
      <c r="E27" s="31" t="s">
        <v>300</v>
      </c>
      <c r="F27" s="271">
        <v>1000</v>
      </c>
      <c r="G27" s="246">
        <v>22</v>
      </c>
      <c r="H27" s="247">
        <v>25</v>
      </c>
      <c r="I27" s="199">
        <f t="shared" si="6"/>
        <v>-3</v>
      </c>
      <c r="J27" s="199">
        <f t="shared" si="7"/>
        <v>-3000</v>
      </c>
      <c r="K27" s="783">
        <f t="shared" si="8"/>
        <v>-3.0000000000000001E-3</v>
      </c>
      <c r="L27" s="246">
        <v>998407</v>
      </c>
      <c r="M27" s="247">
        <v>998411</v>
      </c>
      <c r="N27" s="199">
        <f t="shared" si="9"/>
        <v>-4</v>
      </c>
      <c r="O27" s="199">
        <f t="shared" si="10"/>
        <v>-4000</v>
      </c>
      <c r="P27" s="783">
        <f t="shared" si="11"/>
        <v>-4.0000000000000001E-3</v>
      </c>
      <c r="Q27" s="331"/>
    </row>
    <row r="28" spans="1:17" s="327" customFormat="1" ht="15.95" customHeight="1">
      <c r="A28" s="262">
        <v>18</v>
      </c>
      <c r="B28" s="263" t="s">
        <v>114</v>
      </c>
      <c r="C28" s="266">
        <v>4864883</v>
      </c>
      <c r="D28" s="30" t="s">
        <v>12</v>
      </c>
      <c r="E28" s="31" t="s">
        <v>300</v>
      </c>
      <c r="F28" s="271">
        <v>1000</v>
      </c>
      <c r="G28" s="246">
        <v>423</v>
      </c>
      <c r="H28" s="247">
        <v>319</v>
      </c>
      <c r="I28" s="199">
        <f t="shared" si="6"/>
        <v>104</v>
      </c>
      <c r="J28" s="199">
        <f t="shared" si="7"/>
        <v>104000</v>
      </c>
      <c r="K28" s="783">
        <f t="shared" si="8"/>
        <v>0.104</v>
      </c>
      <c r="L28" s="246">
        <v>15925</v>
      </c>
      <c r="M28" s="247">
        <v>15925</v>
      </c>
      <c r="N28" s="199">
        <f t="shared" si="9"/>
        <v>0</v>
      </c>
      <c r="O28" s="199">
        <f t="shared" si="10"/>
        <v>0</v>
      </c>
      <c r="P28" s="783">
        <f t="shared" si="11"/>
        <v>0</v>
      </c>
      <c r="Q28" s="331"/>
    </row>
    <row r="29" spans="1:17" s="327" customFormat="1" ht="15.95" customHeight="1">
      <c r="A29" s="262"/>
      <c r="B29" s="265" t="s">
        <v>92</v>
      </c>
      <c r="C29" s="266"/>
      <c r="D29" s="30"/>
      <c r="E29" s="30"/>
      <c r="F29" s="271"/>
      <c r="G29" s="246"/>
      <c r="H29" s="247"/>
      <c r="I29" s="355"/>
      <c r="J29" s="355"/>
      <c r="K29" s="786"/>
      <c r="L29" s="246"/>
      <c r="M29" s="247"/>
      <c r="N29" s="355"/>
      <c r="O29" s="355"/>
      <c r="P29" s="786"/>
      <c r="Q29" s="331"/>
    </row>
    <row r="30" spans="1:17" s="327" customFormat="1" ht="15.95" customHeight="1">
      <c r="A30" s="262">
        <v>19</v>
      </c>
      <c r="B30" s="263" t="s">
        <v>93</v>
      </c>
      <c r="C30" s="266">
        <v>4864954</v>
      </c>
      <c r="D30" s="30" t="s">
        <v>12</v>
      </c>
      <c r="E30" s="31" t="s">
        <v>300</v>
      </c>
      <c r="F30" s="271">
        <v>1250</v>
      </c>
      <c r="G30" s="246">
        <v>929443</v>
      </c>
      <c r="H30" s="247">
        <v>929714</v>
      </c>
      <c r="I30" s="199">
        <f>G30-H30</f>
        <v>-271</v>
      </c>
      <c r="J30" s="199">
        <f>$F30*I30</f>
        <v>-338750</v>
      </c>
      <c r="K30" s="783">
        <f>J30/1000000</f>
        <v>-0.33875</v>
      </c>
      <c r="L30" s="246">
        <v>946939</v>
      </c>
      <c r="M30" s="247">
        <v>946985</v>
      </c>
      <c r="N30" s="199">
        <f>L30-M30</f>
        <v>-46</v>
      </c>
      <c r="O30" s="199">
        <f>$F30*N30</f>
        <v>-57500</v>
      </c>
      <c r="P30" s="783">
        <f>O30/1000000</f>
        <v>-5.7500000000000002E-2</v>
      </c>
      <c r="Q30" s="331"/>
    </row>
    <row r="31" spans="1:17" s="327" customFormat="1" ht="15.95" customHeight="1">
      <c r="A31" s="262">
        <v>20</v>
      </c>
      <c r="B31" s="263" t="s">
        <v>94</v>
      </c>
      <c r="C31" s="266">
        <v>4865030</v>
      </c>
      <c r="D31" s="30" t="s">
        <v>12</v>
      </c>
      <c r="E31" s="31" t="s">
        <v>300</v>
      </c>
      <c r="F31" s="271">
        <v>1000</v>
      </c>
      <c r="G31" s="246">
        <v>892478</v>
      </c>
      <c r="H31" s="247">
        <v>893652</v>
      </c>
      <c r="I31" s="199">
        <f>G31-H31</f>
        <v>-1174</v>
      </c>
      <c r="J31" s="199">
        <f>$F31*I31</f>
        <v>-1174000</v>
      </c>
      <c r="K31" s="783">
        <f>J31/1000000</f>
        <v>-1.1739999999999999</v>
      </c>
      <c r="L31" s="246">
        <v>933174</v>
      </c>
      <c r="M31" s="247">
        <v>933243</v>
      </c>
      <c r="N31" s="199">
        <f>L31-M31</f>
        <v>-69</v>
      </c>
      <c r="O31" s="199">
        <f>$F31*N31</f>
        <v>-69000</v>
      </c>
      <c r="P31" s="783">
        <f>O31/1000000</f>
        <v>-6.9000000000000006E-2</v>
      </c>
      <c r="Q31" s="331"/>
    </row>
    <row r="32" spans="1:17" s="327" customFormat="1" ht="15.95" customHeight="1">
      <c r="A32" s="262">
        <v>21</v>
      </c>
      <c r="B32" s="263" t="s">
        <v>319</v>
      </c>
      <c r="C32" s="266">
        <v>4865027</v>
      </c>
      <c r="D32" s="30" t="s">
        <v>12</v>
      </c>
      <c r="E32" s="31" t="s">
        <v>300</v>
      </c>
      <c r="F32" s="271">
        <v>1000</v>
      </c>
      <c r="G32" s="246">
        <v>996212</v>
      </c>
      <c r="H32" s="247">
        <v>996452</v>
      </c>
      <c r="I32" s="199">
        <f>G32-H32</f>
        <v>-240</v>
      </c>
      <c r="J32" s="199">
        <f>$F32*I32</f>
        <v>-240000</v>
      </c>
      <c r="K32" s="783">
        <f>J32/1000000</f>
        <v>-0.24</v>
      </c>
      <c r="L32" s="246">
        <v>999773</v>
      </c>
      <c r="M32" s="247">
        <v>999791</v>
      </c>
      <c r="N32" s="199">
        <f>L32-M32</f>
        <v>-18</v>
      </c>
      <c r="O32" s="199">
        <f>$F32*N32</f>
        <v>-18000</v>
      </c>
      <c r="P32" s="783">
        <f>O32/1000000</f>
        <v>-1.7999999999999999E-2</v>
      </c>
      <c r="Q32" s="331"/>
    </row>
    <row r="33" spans="1:17" s="327" customFormat="1" ht="15.95" customHeight="1">
      <c r="A33" s="262"/>
      <c r="B33" s="265" t="s">
        <v>30</v>
      </c>
      <c r="C33" s="266"/>
      <c r="D33" s="30"/>
      <c r="E33" s="30"/>
      <c r="F33" s="271"/>
      <c r="G33" s="246"/>
      <c r="H33" s="247"/>
      <c r="I33" s="199"/>
      <c r="J33" s="199"/>
      <c r="K33" s="786">
        <f>SUM(K30:K32)</f>
        <v>-1.75275</v>
      </c>
      <c r="L33" s="246"/>
      <c r="M33" s="247"/>
      <c r="N33" s="199"/>
      <c r="O33" s="199"/>
      <c r="P33" s="786">
        <f>SUM(P30:P32)</f>
        <v>-0.14449999999999999</v>
      </c>
      <c r="Q33" s="331"/>
    </row>
    <row r="34" spans="1:17" s="327" customFormat="1" ht="15.95" customHeight="1">
      <c r="A34" s="262">
        <v>22</v>
      </c>
      <c r="B34" s="263" t="s">
        <v>95</v>
      </c>
      <c r="C34" s="266">
        <v>4902505</v>
      </c>
      <c r="D34" s="30" t="s">
        <v>12</v>
      </c>
      <c r="E34" s="31" t="s">
        <v>300</v>
      </c>
      <c r="F34" s="271">
        <v>-1000</v>
      </c>
      <c r="G34" s="246">
        <v>999804</v>
      </c>
      <c r="H34" s="247">
        <v>999955</v>
      </c>
      <c r="I34" s="199">
        <f>G34-H34</f>
        <v>-151</v>
      </c>
      <c r="J34" s="199">
        <f>$F34*I34</f>
        <v>151000</v>
      </c>
      <c r="K34" s="783">
        <f>J34/1000000</f>
        <v>0.151</v>
      </c>
      <c r="L34" s="246">
        <v>1957</v>
      </c>
      <c r="M34" s="247">
        <v>1964</v>
      </c>
      <c r="N34" s="199">
        <f>L34-M34</f>
        <v>-7</v>
      </c>
      <c r="O34" s="199">
        <f>$F34*N34</f>
        <v>7000</v>
      </c>
      <c r="P34" s="783">
        <f>O34/1000000</f>
        <v>7.0000000000000001E-3</v>
      </c>
      <c r="Q34" s="339"/>
    </row>
    <row r="35" spans="1:17" s="327" customFormat="1" ht="15.95" customHeight="1">
      <c r="A35" s="262">
        <v>23</v>
      </c>
      <c r="B35" s="263" t="s">
        <v>96</v>
      </c>
      <c r="C35" s="266">
        <v>5128436</v>
      </c>
      <c r="D35" s="30" t="s">
        <v>12</v>
      </c>
      <c r="E35" s="31" t="s">
        <v>300</v>
      </c>
      <c r="F35" s="271">
        <v>-1000</v>
      </c>
      <c r="G35" s="246">
        <v>146</v>
      </c>
      <c r="H35" s="247">
        <v>727</v>
      </c>
      <c r="I35" s="199">
        <f>G35-H35</f>
        <v>-581</v>
      </c>
      <c r="J35" s="199">
        <f>$F35*I35</f>
        <v>581000</v>
      </c>
      <c r="K35" s="783">
        <f>J35/1000000</f>
        <v>0.58099999999999996</v>
      </c>
      <c r="L35" s="246">
        <v>765</v>
      </c>
      <c r="M35" s="247">
        <v>765</v>
      </c>
      <c r="N35" s="199">
        <f>L35-M35</f>
        <v>0</v>
      </c>
      <c r="O35" s="199">
        <f>$F35*N35</f>
        <v>0</v>
      </c>
      <c r="P35" s="783">
        <f>O35/1000000</f>
        <v>0</v>
      </c>
      <c r="Q35" s="339"/>
    </row>
    <row r="36" spans="1:17" s="327" customFormat="1" ht="15.95" customHeight="1">
      <c r="A36" s="262">
        <v>24</v>
      </c>
      <c r="B36" s="560" t="s">
        <v>132</v>
      </c>
      <c r="C36" s="266">
        <v>4902585</v>
      </c>
      <c r="D36" s="30" t="s">
        <v>12</v>
      </c>
      <c r="E36" s="31" t="s">
        <v>300</v>
      </c>
      <c r="F36" s="271">
        <v>400</v>
      </c>
      <c r="G36" s="246">
        <v>999998</v>
      </c>
      <c r="H36" s="247">
        <v>999998</v>
      </c>
      <c r="I36" s="199">
        <f>G36-H36</f>
        <v>0</v>
      </c>
      <c r="J36" s="199">
        <f>$F36*I36</f>
        <v>0</v>
      </c>
      <c r="K36" s="783">
        <f>J36/1000000</f>
        <v>0</v>
      </c>
      <c r="L36" s="246">
        <v>11</v>
      </c>
      <c r="M36" s="247">
        <v>11</v>
      </c>
      <c r="N36" s="199">
        <f>L36-M36</f>
        <v>0</v>
      </c>
      <c r="O36" s="199">
        <f>$F36*N36</f>
        <v>0</v>
      </c>
      <c r="P36" s="783">
        <f>O36/1000000</f>
        <v>0</v>
      </c>
      <c r="Q36" s="339"/>
    </row>
    <row r="37" spans="1:17" s="327" customFormat="1" ht="15.95" customHeight="1">
      <c r="A37" s="262"/>
      <c r="B37" s="265" t="s">
        <v>25</v>
      </c>
      <c r="C37" s="266"/>
      <c r="D37" s="30"/>
      <c r="E37" s="30"/>
      <c r="F37" s="271"/>
      <c r="G37" s="246"/>
      <c r="H37" s="247"/>
      <c r="I37" s="199"/>
      <c r="J37" s="199"/>
      <c r="K37" s="783"/>
      <c r="L37" s="246"/>
      <c r="M37" s="247"/>
      <c r="N37" s="199"/>
      <c r="O37" s="199"/>
      <c r="P37" s="783"/>
      <c r="Q37" s="331"/>
    </row>
    <row r="38" spans="1:17" s="327" customFormat="1" ht="15">
      <c r="A38" s="262">
        <v>25</v>
      </c>
      <c r="B38" s="238" t="s">
        <v>43</v>
      </c>
      <c r="C38" s="266">
        <v>4864854</v>
      </c>
      <c r="D38" s="33" t="s">
        <v>12</v>
      </c>
      <c r="E38" s="31" t="s">
        <v>300</v>
      </c>
      <c r="F38" s="271">
        <v>1000</v>
      </c>
      <c r="G38" s="246">
        <v>998860</v>
      </c>
      <c r="H38" s="247">
        <v>998860</v>
      </c>
      <c r="I38" s="199">
        <f>G38-H38</f>
        <v>0</v>
      </c>
      <c r="J38" s="199">
        <f>$F38*I38</f>
        <v>0</v>
      </c>
      <c r="K38" s="783">
        <f>J38/1000000</f>
        <v>0</v>
      </c>
      <c r="L38" s="246">
        <v>8973</v>
      </c>
      <c r="M38" s="247">
        <v>9170</v>
      </c>
      <c r="N38" s="199">
        <f>L38-M38</f>
        <v>-197</v>
      </c>
      <c r="O38" s="199">
        <f>$F38*N38</f>
        <v>-197000</v>
      </c>
      <c r="P38" s="783">
        <f>O38/1000000</f>
        <v>-0.19700000000000001</v>
      </c>
      <c r="Q38" s="351"/>
    </row>
    <row r="39" spans="1:17" s="327" customFormat="1" ht="15.95" customHeight="1">
      <c r="A39" s="262"/>
      <c r="B39" s="265" t="s">
        <v>97</v>
      </c>
      <c r="C39" s="266"/>
      <c r="D39" s="30"/>
      <c r="E39" s="30"/>
      <c r="F39" s="271"/>
      <c r="G39" s="246"/>
      <c r="H39" s="247"/>
      <c r="I39" s="199"/>
      <c r="J39" s="199"/>
      <c r="K39" s="783"/>
      <c r="L39" s="246"/>
      <c r="M39" s="247"/>
      <c r="N39" s="199"/>
      <c r="O39" s="199"/>
      <c r="P39" s="783"/>
      <c r="Q39" s="331"/>
    </row>
    <row r="40" spans="1:17" s="327" customFormat="1" ht="17.25" customHeight="1">
      <c r="A40" s="262">
        <v>26</v>
      </c>
      <c r="B40" s="263" t="s">
        <v>98</v>
      </c>
      <c r="C40" s="266">
        <v>4864970</v>
      </c>
      <c r="D40" s="30" t="s">
        <v>12</v>
      </c>
      <c r="E40" s="31" t="s">
        <v>300</v>
      </c>
      <c r="F40" s="271">
        <v>-1000</v>
      </c>
      <c r="G40" s="246">
        <v>27005</v>
      </c>
      <c r="H40" s="247">
        <v>27005</v>
      </c>
      <c r="I40" s="199">
        <f>G40-H40</f>
        <v>0</v>
      </c>
      <c r="J40" s="199">
        <f>$F40*I40</f>
        <v>0</v>
      </c>
      <c r="K40" s="783">
        <f>J40/1000000</f>
        <v>0</v>
      </c>
      <c r="L40" s="246">
        <v>4085</v>
      </c>
      <c r="M40" s="247">
        <v>3855</v>
      </c>
      <c r="N40" s="199">
        <f>L40-M40</f>
        <v>230</v>
      </c>
      <c r="O40" s="199">
        <f>$F40*N40</f>
        <v>-230000</v>
      </c>
      <c r="P40" s="783">
        <f>O40/1000000</f>
        <v>-0.23</v>
      </c>
      <c r="Q40" s="331"/>
    </row>
    <row r="41" spans="1:17" s="327" customFormat="1" ht="15.95" customHeight="1">
      <c r="A41" s="262">
        <v>27</v>
      </c>
      <c r="B41" s="263" t="s">
        <v>99</v>
      </c>
      <c r="C41" s="266" t="s">
        <v>496</v>
      </c>
      <c r="D41" s="252" t="s">
        <v>438</v>
      </c>
      <c r="E41" s="334" t="s">
        <v>300</v>
      </c>
      <c r="F41" s="566">
        <v>-0.5</v>
      </c>
      <c r="G41" s="246">
        <v>3831000</v>
      </c>
      <c r="H41" s="247">
        <v>611000</v>
      </c>
      <c r="I41" s="199">
        <f>G41-H41</f>
        <v>3220000</v>
      </c>
      <c r="J41" s="199">
        <f>$F41*I41</f>
        <v>-1610000</v>
      </c>
      <c r="K41" s="783">
        <f>J41/1000000</f>
        <v>-1.61</v>
      </c>
      <c r="L41" s="246">
        <v>1126000</v>
      </c>
      <c r="M41" s="247">
        <v>407000</v>
      </c>
      <c r="N41" s="199">
        <f>L41-M41</f>
        <v>719000</v>
      </c>
      <c r="O41" s="199">
        <f>$F41*N41</f>
        <v>-359500</v>
      </c>
      <c r="P41" s="783">
        <f>O41/1000000</f>
        <v>-0.35949999999999999</v>
      </c>
      <c r="Q41" s="339"/>
    </row>
    <row r="42" spans="1:17" s="327" customFormat="1" ht="15.95" customHeight="1">
      <c r="A42" s="262">
        <v>28</v>
      </c>
      <c r="B42" s="263" t="s">
        <v>100</v>
      </c>
      <c r="C42" s="266">
        <v>4864934</v>
      </c>
      <c r="D42" s="30" t="s">
        <v>12</v>
      </c>
      <c r="E42" s="31" t="s">
        <v>300</v>
      </c>
      <c r="F42" s="271">
        <v>-1000</v>
      </c>
      <c r="G42" s="246">
        <v>17916</v>
      </c>
      <c r="H42" s="247">
        <v>17830</v>
      </c>
      <c r="I42" s="199">
        <f>G42-H42</f>
        <v>86</v>
      </c>
      <c r="J42" s="199">
        <f>$F42*I42</f>
        <v>-86000</v>
      </c>
      <c r="K42" s="783">
        <f>J42/1000000</f>
        <v>-8.5999999999999993E-2</v>
      </c>
      <c r="L42" s="246">
        <v>999915</v>
      </c>
      <c r="M42" s="247">
        <v>999865</v>
      </c>
      <c r="N42" s="199">
        <f>L42-M42</f>
        <v>50</v>
      </c>
      <c r="O42" s="199">
        <f>$F42*N42</f>
        <v>-50000</v>
      </c>
      <c r="P42" s="783">
        <f>O42/1000000</f>
        <v>-0.05</v>
      </c>
      <c r="Q42" s="350"/>
    </row>
    <row r="43" spans="1:17" s="327" customFormat="1" ht="15.95" customHeight="1">
      <c r="A43" s="262">
        <v>29</v>
      </c>
      <c r="B43" s="238" t="s">
        <v>101</v>
      </c>
      <c r="C43" s="266">
        <v>4864906</v>
      </c>
      <c r="D43" s="30" t="s">
        <v>12</v>
      </c>
      <c r="E43" s="31" t="s">
        <v>300</v>
      </c>
      <c r="F43" s="271">
        <v>-1000</v>
      </c>
      <c r="G43" s="246">
        <v>9759</v>
      </c>
      <c r="H43" s="247">
        <v>9570</v>
      </c>
      <c r="I43" s="199">
        <f>G43-H43</f>
        <v>189</v>
      </c>
      <c r="J43" s="199">
        <f>$F43*I43</f>
        <v>-189000</v>
      </c>
      <c r="K43" s="783">
        <f>J43/1000000</f>
        <v>-0.189</v>
      </c>
      <c r="L43" s="246">
        <v>999760</v>
      </c>
      <c r="M43" s="247">
        <v>999768</v>
      </c>
      <c r="N43" s="199">
        <f>L43-M43</f>
        <v>-8</v>
      </c>
      <c r="O43" s="199">
        <f>$F43*N43</f>
        <v>8000</v>
      </c>
      <c r="P43" s="783">
        <f>O43/1000000</f>
        <v>8.0000000000000002E-3</v>
      </c>
      <c r="Q43" s="343"/>
    </row>
    <row r="44" spans="1:17" s="327" customFormat="1" ht="15.95" customHeight="1">
      <c r="A44" s="262"/>
      <c r="B44" s="265" t="s">
        <v>360</v>
      </c>
      <c r="C44" s="266"/>
      <c r="D44" s="333"/>
      <c r="E44" s="334"/>
      <c r="F44" s="271"/>
      <c r="G44" s="246"/>
      <c r="H44" s="247"/>
      <c r="I44" s="199"/>
      <c r="J44" s="199"/>
      <c r="K44" s="783"/>
      <c r="L44" s="246"/>
      <c r="M44" s="247"/>
      <c r="N44" s="199"/>
      <c r="O44" s="199"/>
      <c r="P44" s="783"/>
      <c r="Q44" s="537"/>
    </row>
    <row r="45" spans="1:17" s="327" customFormat="1" ht="15.95" customHeight="1">
      <c r="A45" s="262">
        <v>30</v>
      </c>
      <c r="B45" s="263" t="s">
        <v>98</v>
      </c>
      <c r="C45" s="266">
        <v>4864933</v>
      </c>
      <c r="D45" s="333" t="s">
        <v>12</v>
      </c>
      <c r="E45" s="334" t="s">
        <v>300</v>
      </c>
      <c r="F45" s="271">
        <v>-2000</v>
      </c>
      <c r="G45" s="246">
        <v>585</v>
      </c>
      <c r="H45" s="247">
        <v>585</v>
      </c>
      <c r="I45" s="199">
        <f>G45-H45</f>
        <v>0</v>
      </c>
      <c r="J45" s="199">
        <f>$F45*I45</f>
        <v>0</v>
      </c>
      <c r="K45" s="783">
        <f>J45/1000000</f>
        <v>0</v>
      </c>
      <c r="L45" s="246">
        <v>4882</v>
      </c>
      <c r="M45" s="247">
        <v>4646</v>
      </c>
      <c r="N45" s="199">
        <f>L45-M45</f>
        <v>236</v>
      </c>
      <c r="O45" s="199">
        <f>$F45*N45</f>
        <v>-472000</v>
      </c>
      <c r="P45" s="783">
        <f>O45/1000000</f>
        <v>-0.47199999999999998</v>
      </c>
      <c r="Q45" s="503"/>
    </row>
    <row r="46" spans="1:17" s="327" customFormat="1" ht="15.95" customHeight="1">
      <c r="A46" s="262">
        <v>31</v>
      </c>
      <c r="B46" s="263" t="s">
        <v>363</v>
      </c>
      <c r="C46" s="266">
        <v>5128456</v>
      </c>
      <c r="D46" s="333" t="s">
        <v>12</v>
      </c>
      <c r="E46" s="334" t="s">
        <v>300</v>
      </c>
      <c r="F46" s="271">
        <v>-1000</v>
      </c>
      <c r="G46" s="246">
        <v>99382</v>
      </c>
      <c r="H46" s="247">
        <v>99382</v>
      </c>
      <c r="I46" s="199">
        <f>G46-H46</f>
        <v>0</v>
      </c>
      <c r="J46" s="199">
        <f>$F46*I46</f>
        <v>0</v>
      </c>
      <c r="K46" s="783">
        <f>J46/1000000</f>
        <v>0</v>
      </c>
      <c r="L46" s="246">
        <v>15734</v>
      </c>
      <c r="M46" s="247">
        <v>15133</v>
      </c>
      <c r="N46" s="199">
        <f>L46-M46</f>
        <v>601</v>
      </c>
      <c r="O46" s="199">
        <f>$F46*N46</f>
        <v>-601000</v>
      </c>
      <c r="P46" s="783">
        <f>O46/1000000</f>
        <v>-0.60099999999999998</v>
      </c>
      <c r="Q46" s="672"/>
    </row>
    <row r="47" spans="1:17" s="327" customFormat="1" ht="15.95" customHeight="1">
      <c r="A47" s="262">
        <v>32</v>
      </c>
      <c r="B47" s="263" t="s">
        <v>361</v>
      </c>
      <c r="C47" s="266">
        <v>4864830</v>
      </c>
      <c r="D47" s="333" t="s">
        <v>12</v>
      </c>
      <c r="E47" s="334" t="s">
        <v>300</v>
      </c>
      <c r="F47" s="271">
        <v>-5000</v>
      </c>
      <c r="G47" s="246">
        <v>4321</v>
      </c>
      <c r="H47" s="247">
        <v>4320</v>
      </c>
      <c r="I47" s="199">
        <f>G47-H47</f>
        <v>1</v>
      </c>
      <c r="J47" s="199">
        <f>$F47*I47</f>
        <v>-5000</v>
      </c>
      <c r="K47" s="783">
        <f>J47/1000000</f>
        <v>-5.0000000000000001E-3</v>
      </c>
      <c r="L47" s="246">
        <v>1492</v>
      </c>
      <c r="M47" s="247">
        <v>1453</v>
      </c>
      <c r="N47" s="199">
        <f>L47-M47</f>
        <v>39</v>
      </c>
      <c r="O47" s="199">
        <f>$F47*N47</f>
        <v>-195000</v>
      </c>
      <c r="P47" s="783">
        <f>O47/1000000</f>
        <v>-0.19500000000000001</v>
      </c>
      <c r="Q47" s="548"/>
    </row>
    <row r="48" spans="1:17" s="327" customFormat="1" ht="14.25" customHeight="1">
      <c r="A48" s="262"/>
      <c r="B48" s="265" t="s">
        <v>40</v>
      </c>
      <c r="C48" s="266"/>
      <c r="D48" s="30"/>
      <c r="E48" s="30"/>
      <c r="F48" s="271"/>
      <c r="G48" s="246"/>
      <c r="H48" s="247"/>
      <c r="I48" s="199"/>
      <c r="J48" s="199"/>
      <c r="K48" s="783"/>
      <c r="L48" s="246"/>
      <c r="M48" s="247"/>
      <c r="N48" s="199"/>
      <c r="O48" s="199"/>
      <c r="P48" s="783"/>
      <c r="Q48" s="331"/>
    </row>
    <row r="49" spans="1:17" s="327" customFormat="1" ht="14.25" customHeight="1">
      <c r="A49" s="262"/>
      <c r="B49" s="264" t="s">
        <v>17</v>
      </c>
      <c r="C49" s="266"/>
      <c r="D49" s="33"/>
      <c r="E49" s="33"/>
      <c r="F49" s="271"/>
      <c r="G49" s="246"/>
      <c r="H49" s="247"/>
      <c r="I49" s="199"/>
      <c r="J49" s="199"/>
      <c r="K49" s="783"/>
      <c r="L49" s="246"/>
      <c r="M49" s="247"/>
      <c r="N49" s="199"/>
      <c r="O49" s="199"/>
      <c r="P49" s="783"/>
      <c r="Q49" s="331"/>
    </row>
    <row r="50" spans="1:17" s="327" customFormat="1" ht="14.25" customHeight="1">
      <c r="A50" s="262">
        <v>33</v>
      </c>
      <c r="B50" s="263" t="s">
        <v>18</v>
      </c>
      <c r="C50" s="266">
        <v>4865119</v>
      </c>
      <c r="D50" s="333" t="s">
        <v>12</v>
      </c>
      <c r="E50" s="334" t="s">
        <v>300</v>
      </c>
      <c r="F50" s="271">
        <v>1333.33</v>
      </c>
      <c r="G50" s="262">
        <v>321</v>
      </c>
      <c r="H50" s="253">
        <v>244</v>
      </c>
      <c r="I50" s="253">
        <f>G50-H50</f>
        <v>77</v>
      </c>
      <c r="J50" s="253">
        <f>$F50*I50</f>
        <v>102666.40999999999</v>
      </c>
      <c r="K50" s="781">
        <f>J50/1000000</f>
        <v>0.10266640999999999</v>
      </c>
      <c r="L50" s="262">
        <v>28</v>
      </c>
      <c r="M50" s="253">
        <v>28</v>
      </c>
      <c r="N50" s="253">
        <f>L50-M50</f>
        <v>0</v>
      </c>
      <c r="O50" s="253">
        <f>$F50*N50</f>
        <v>0</v>
      </c>
      <c r="P50" s="781">
        <f>O50/1000000</f>
        <v>0</v>
      </c>
      <c r="Q50" s="950"/>
    </row>
    <row r="51" spans="1:17" s="327" customFormat="1" ht="15.95" customHeight="1">
      <c r="A51" s="262">
        <v>34</v>
      </c>
      <c r="B51" s="263" t="s">
        <v>19</v>
      </c>
      <c r="C51" s="266">
        <v>4864825</v>
      </c>
      <c r="D51" s="30" t="s">
        <v>12</v>
      </c>
      <c r="E51" s="31" t="s">
        <v>300</v>
      </c>
      <c r="F51" s="271">
        <v>133.33000000000001</v>
      </c>
      <c r="G51" s="246">
        <v>6413</v>
      </c>
      <c r="H51" s="247">
        <v>5893</v>
      </c>
      <c r="I51" s="199">
        <f>G51-H51</f>
        <v>520</v>
      </c>
      <c r="J51" s="199">
        <f>$F51*I51</f>
        <v>69331.600000000006</v>
      </c>
      <c r="K51" s="783">
        <f>J51/1000000</f>
        <v>6.9331600000000007E-2</v>
      </c>
      <c r="L51" s="246">
        <v>8090</v>
      </c>
      <c r="M51" s="247">
        <v>8089</v>
      </c>
      <c r="N51" s="199">
        <f>L51-M51</f>
        <v>1</v>
      </c>
      <c r="O51" s="199">
        <f>$F51*N51</f>
        <v>133.33000000000001</v>
      </c>
      <c r="P51" s="783">
        <f>O51/1000000</f>
        <v>1.3333E-4</v>
      </c>
      <c r="Q51" s="331"/>
    </row>
    <row r="52" spans="1:17" s="327" customFormat="1" ht="15.95" customHeight="1">
      <c r="A52" s="262"/>
      <c r="B52" s="265" t="s">
        <v>110</v>
      </c>
      <c r="C52" s="266"/>
      <c r="D52" s="30"/>
      <c r="E52" s="30"/>
      <c r="F52" s="271"/>
      <c r="G52" s="246"/>
      <c r="H52" s="247"/>
      <c r="I52" s="199"/>
      <c r="J52" s="199"/>
      <c r="K52" s="783"/>
      <c r="L52" s="246"/>
      <c r="M52" s="247"/>
      <c r="N52" s="199"/>
      <c r="O52" s="199"/>
      <c r="P52" s="783"/>
      <c r="Q52" s="331"/>
    </row>
    <row r="53" spans="1:17" s="327" customFormat="1" ht="15.95" customHeight="1">
      <c r="A53" s="262">
        <v>35</v>
      </c>
      <c r="B53" s="263" t="s">
        <v>111</v>
      </c>
      <c r="C53" s="266">
        <v>4865137</v>
      </c>
      <c r="D53" s="30" t="s">
        <v>12</v>
      </c>
      <c r="E53" s="31" t="s">
        <v>300</v>
      </c>
      <c r="F53" s="271">
        <v>1000</v>
      </c>
      <c r="G53" s="246">
        <v>0</v>
      </c>
      <c r="H53" s="247">
        <v>0</v>
      </c>
      <c r="I53" s="199">
        <f>G53-H53</f>
        <v>0</v>
      </c>
      <c r="J53" s="199">
        <f>$F53*I53</f>
        <v>0</v>
      </c>
      <c r="K53" s="783">
        <f>J53/1000000</f>
        <v>0</v>
      </c>
      <c r="L53" s="246">
        <v>0</v>
      </c>
      <c r="M53" s="247">
        <v>0</v>
      </c>
      <c r="N53" s="199">
        <f>L53-M53</f>
        <v>0</v>
      </c>
      <c r="O53" s="199">
        <f>$F53*N53</f>
        <v>0</v>
      </c>
      <c r="P53" s="783">
        <f>O53/1000000</f>
        <v>0</v>
      </c>
      <c r="Q53" s="331"/>
    </row>
    <row r="54" spans="1:17" s="354" customFormat="1" ht="15.95" customHeight="1">
      <c r="A54" s="262">
        <v>36</v>
      </c>
      <c r="B54" s="238" t="s">
        <v>112</v>
      </c>
      <c r="C54" s="266">
        <v>4864828</v>
      </c>
      <c r="D54" s="33" t="s">
        <v>12</v>
      </c>
      <c r="E54" s="31" t="s">
        <v>300</v>
      </c>
      <c r="F54" s="271">
        <v>133</v>
      </c>
      <c r="G54" s="246">
        <v>992379</v>
      </c>
      <c r="H54" s="247">
        <v>992379</v>
      </c>
      <c r="I54" s="199">
        <f>G54-H54</f>
        <v>0</v>
      </c>
      <c r="J54" s="199">
        <f>$F54*I54</f>
        <v>0</v>
      </c>
      <c r="K54" s="783">
        <f>J54/1000000</f>
        <v>0</v>
      </c>
      <c r="L54" s="246">
        <v>994200</v>
      </c>
      <c r="M54" s="247">
        <v>994644</v>
      </c>
      <c r="N54" s="199">
        <f>L54-M54</f>
        <v>-444</v>
      </c>
      <c r="O54" s="199">
        <f>$F54*N54</f>
        <v>-59052</v>
      </c>
      <c r="P54" s="783">
        <f>O54/1000000</f>
        <v>-5.9052E-2</v>
      </c>
      <c r="Q54" s="716"/>
    </row>
    <row r="55" spans="1:17" s="327" customFormat="1" ht="15.95" customHeight="1">
      <c r="A55" s="262"/>
      <c r="B55" s="264" t="s">
        <v>393</v>
      </c>
      <c r="C55" s="266"/>
      <c r="D55" s="33"/>
      <c r="E55" s="31"/>
      <c r="F55" s="271"/>
      <c r="G55" s="246"/>
      <c r="H55" s="247"/>
      <c r="I55" s="199"/>
      <c r="J55" s="199"/>
      <c r="K55" s="783"/>
      <c r="L55" s="246"/>
      <c r="M55" s="247"/>
      <c r="N55" s="199"/>
      <c r="O55" s="199"/>
      <c r="P55" s="783"/>
      <c r="Q55" s="716"/>
    </row>
    <row r="56" spans="1:17" s="327" customFormat="1" ht="15.95" customHeight="1">
      <c r="A56" s="262">
        <v>37</v>
      </c>
      <c r="B56" s="238" t="s">
        <v>34</v>
      </c>
      <c r="C56" s="266">
        <v>5295145</v>
      </c>
      <c r="D56" s="33" t="s">
        <v>12</v>
      </c>
      <c r="E56" s="31" t="s">
        <v>300</v>
      </c>
      <c r="F56" s="271">
        <v>-1000</v>
      </c>
      <c r="G56" s="246">
        <v>998457</v>
      </c>
      <c r="H56" s="247">
        <v>998445</v>
      </c>
      <c r="I56" s="199">
        <f>G56-H56</f>
        <v>12</v>
      </c>
      <c r="J56" s="199">
        <f>$F56*I56</f>
        <v>-12000</v>
      </c>
      <c r="K56" s="783">
        <f>J56/1000000</f>
        <v>-1.2E-2</v>
      </c>
      <c r="L56" s="246">
        <v>990675</v>
      </c>
      <c r="M56" s="247">
        <v>990551</v>
      </c>
      <c r="N56" s="199">
        <f>L56-M56</f>
        <v>124</v>
      </c>
      <c r="O56" s="199">
        <f>$F56*N56</f>
        <v>-124000</v>
      </c>
      <c r="P56" s="783">
        <f>O56/1000000</f>
        <v>-0.124</v>
      </c>
      <c r="Q56" s="716"/>
    </row>
    <row r="57" spans="1:17" s="354" customFormat="1" ht="15.95" customHeight="1">
      <c r="A57" s="262">
        <v>38</v>
      </c>
      <c r="B57" s="238" t="s">
        <v>161</v>
      </c>
      <c r="C57" s="266">
        <v>5295146</v>
      </c>
      <c r="D57" s="266" t="s">
        <v>12</v>
      </c>
      <c r="E57" s="266" t="s">
        <v>300</v>
      </c>
      <c r="F57" s="271">
        <v>-1000</v>
      </c>
      <c r="G57" s="246">
        <v>8887</v>
      </c>
      <c r="H57" s="247">
        <v>8875</v>
      </c>
      <c r="I57" s="266">
        <f>G57-H57</f>
        <v>12</v>
      </c>
      <c r="J57" s="266">
        <f>$F57*I57</f>
        <v>-12000</v>
      </c>
      <c r="K57" s="758">
        <f>J57/1000000</f>
        <v>-1.2E-2</v>
      </c>
      <c r="L57" s="246">
        <v>969841</v>
      </c>
      <c r="M57" s="247">
        <v>969726</v>
      </c>
      <c r="N57" s="266">
        <f>L57-M57</f>
        <v>115</v>
      </c>
      <c r="O57" s="266">
        <f>$F57*N57</f>
        <v>-115000</v>
      </c>
      <c r="P57" s="758">
        <f>O57/1000000</f>
        <v>-0.115</v>
      </c>
      <c r="Q57" s="716"/>
    </row>
    <row r="58" spans="1:17" s="354" customFormat="1" ht="15.95" customHeight="1">
      <c r="A58" s="262"/>
      <c r="B58" s="264" t="s">
        <v>468</v>
      </c>
      <c r="C58" s="266"/>
      <c r="D58" s="266"/>
      <c r="E58" s="266"/>
      <c r="F58" s="271"/>
      <c r="G58" s="246"/>
      <c r="H58" s="247"/>
      <c r="I58" s="266"/>
      <c r="J58" s="266"/>
      <c r="K58" s="781"/>
      <c r="L58" s="247"/>
      <c r="M58" s="247"/>
      <c r="N58" s="266"/>
      <c r="O58" s="266"/>
      <c r="P58" s="781"/>
      <c r="Q58" s="716"/>
    </row>
    <row r="59" spans="1:17" s="354" customFormat="1" ht="15.95" customHeight="1">
      <c r="A59" s="262">
        <v>39</v>
      </c>
      <c r="B59" s="263" t="s">
        <v>469</v>
      </c>
      <c r="C59" s="266" t="s">
        <v>471</v>
      </c>
      <c r="D59" s="252" t="s">
        <v>438</v>
      </c>
      <c r="E59" s="238" t="s">
        <v>300</v>
      </c>
      <c r="F59" s="271">
        <v>-1</v>
      </c>
      <c r="G59" s="246">
        <v>1752000</v>
      </c>
      <c r="H59" s="247">
        <v>1699000.06</v>
      </c>
      <c r="I59" s="199">
        <f>G59-H59</f>
        <v>52999.939999999944</v>
      </c>
      <c r="J59" s="199">
        <f>$F59*I59</f>
        <v>-52999.939999999944</v>
      </c>
      <c r="K59" s="783">
        <f>J59/1000000</f>
        <v>-5.2999939999999947E-2</v>
      </c>
      <c r="L59" s="246">
        <v>628000</v>
      </c>
      <c r="M59" s="247">
        <v>571000</v>
      </c>
      <c r="N59" s="199">
        <f>L59-M59</f>
        <v>57000</v>
      </c>
      <c r="O59" s="199">
        <f>$F59*N59</f>
        <v>-57000</v>
      </c>
      <c r="P59" s="783">
        <f>O59/1000000</f>
        <v>-5.7000000000000002E-2</v>
      </c>
      <c r="Q59" s="716"/>
    </row>
    <row r="60" spans="1:17" s="354" customFormat="1" ht="15.95" customHeight="1">
      <c r="A60" s="262">
        <v>40</v>
      </c>
      <c r="B60" s="263" t="s">
        <v>470</v>
      </c>
      <c r="C60" s="266" t="s">
        <v>472</v>
      </c>
      <c r="D60" s="252" t="s">
        <v>438</v>
      </c>
      <c r="E60" s="238" t="s">
        <v>300</v>
      </c>
      <c r="F60" s="271">
        <v>-1</v>
      </c>
      <c r="G60" s="246">
        <v>4272000</v>
      </c>
      <c r="H60" s="247">
        <v>4262000.13</v>
      </c>
      <c r="I60" s="266">
        <f>G60-H60</f>
        <v>9999.8700000001118</v>
      </c>
      <c r="J60" s="266">
        <f>$F60*I60</f>
        <v>-9999.8700000001118</v>
      </c>
      <c r="K60" s="758">
        <f>J60/1000000</f>
        <v>-9.999870000000112E-3</v>
      </c>
      <c r="L60" s="246">
        <v>763000</v>
      </c>
      <c r="M60" s="247">
        <v>736000</v>
      </c>
      <c r="N60" s="266">
        <f>L60-M60</f>
        <v>27000</v>
      </c>
      <c r="O60" s="266">
        <f>$F60*N60</f>
        <v>-27000</v>
      </c>
      <c r="P60" s="758">
        <f>O60/1000000</f>
        <v>-2.7E-2</v>
      </c>
      <c r="Q60" s="716"/>
    </row>
    <row r="61" spans="1:17" s="327" customFormat="1" ht="6" customHeight="1" thickBot="1">
      <c r="A61" s="505"/>
      <c r="B61" s="542"/>
      <c r="C61" s="267"/>
      <c r="D61" s="900"/>
      <c r="E61" s="359"/>
      <c r="F61" s="901"/>
      <c r="G61" s="329"/>
      <c r="H61" s="330"/>
      <c r="I61" s="902"/>
      <c r="J61" s="902"/>
      <c r="K61" s="903"/>
      <c r="L61" s="330"/>
      <c r="M61" s="330"/>
      <c r="N61" s="902"/>
      <c r="O61" s="902"/>
      <c r="P61" s="903"/>
      <c r="Q61" s="398"/>
    </row>
    <row r="62" spans="1:17" s="327" customFormat="1" ht="15" customHeight="1" thickTop="1">
      <c r="B62" s="11" t="s">
        <v>128</v>
      </c>
      <c r="F62" s="431"/>
      <c r="G62" s="247"/>
      <c r="H62" s="247"/>
      <c r="I62" s="390"/>
      <c r="J62" s="390"/>
      <c r="K62" s="787">
        <f>SUM(K8:K61)-K33</f>
        <v>-3.0412150099999993</v>
      </c>
      <c r="N62" s="390"/>
      <c r="O62" s="390"/>
      <c r="P62" s="787">
        <f>SUM(P8:P61)-P33</f>
        <v>-3.0559182499999999</v>
      </c>
    </row>
    <row r="63" spans="1:17" s="327" customFormat="1" ht="1.5" customHeight="1">
      <c r="B63" s="11"/>
      <c r="F63" s="431"/>
      <c r="G63" s="247"/>
      <c r="H63" s="247"/>
      <c r="I63" s="390"/>
      <c r="J63" s="390"/>
      <c r="K63" s="788"/>
      <c r="N63" s="390"/>
      <c r="O63" s="390"/>
      <c r="P63" s="788"/>
    </row>
    <row r="64" spans="1:17" s="327" customFormat="1" ht="16.5">
      <c r="B64" s="11" t="s">
        <v>129</v>
      </c>
      <c r="F64" s="431"/>
      <c r="G64" s="247"/>
      <c r="H64" s="247"/>
      <c r="I64" s="390"/>
      <c r="J64" s="390"/>
      <c r="K64" s="787">
        <f>SUM(K62:K63)</f>
        <v>-3.0412150099999993</v>
      </c>
      <c r="N64" s="390"/>
      <c r="O64" s="390"/>
      <c r="P64" s="787">
        <f>SUM(P62:P63)</f>
        <v>-3.0559182499999999</v>
      </c>
    </row>
    <row r="65" spans="1:17" s="327" customFormat="1" ht="15">
      <c r="F65" s="431"/>
      <c r="G65" s="247"/>
      <c r="H65" s="247"/>
      <c r="K65" s="492"/>
      <c r="P65" s="492"/>
    </row>
    <row r="66" spans="1:17" s="327" customFormat="1" ht="15">
      <c r="F66" s="431"/>
      <c r="G66" s="247"/>
      <c r="H66" s="247"/>
      <c r="K66" s="492"/>
      <c r="P66" s="492"/>
      <c r="Q66" s="599" t="str">
        <f>NDPL!$Q$1</f>
        <v>OCTOBER-2024</v>
      </c>
    </row>
    <row r="67" spans="1:17" s="327" customFormat="1" ht="15">
      <c r="F67" s="431"/>
      <c r="G67" s="247"/>
      <c r="H67" s="247"/>
      <c r="K67" s="492"/>
      <c r="P67" s="492"/>
    </row>
    <row r="68" spans="1:17" s="327" customFormat="1" ht="15">
      <c r="F68" s="431"/>
      <c r="G68" s="247"/>
      <c r="H68" s="247"/>
      <c r="K68" s="492"/>
      <c r="P68" s="492"/>
      <c r="Q68" s="599"/>
    </row>
    <row r="69" spans="1:17" s="327" customFormat="1" ht="18.75" thickBot="1">
      <c r="A69" s="70" t="s">
        <v>219</v>
      </c>
      <c r="F69" s="431"/>
      <c r="G69" s="600"/>
      <c r="H69" s="600"/>
      <c r="I69" s="35" t="s">
        <v>7</v>
      </c>
      <c r="J69" s="354"/>
      <c r="K69" s="756"/>
      <c r="L69" s="354"/>
      <c r="M69" s="354"/>
      <c r="N69" s="35" t="s">
        <v>348</v>
      </c>
      <c r="O69" s="354"/>
      <c r="P69" s="756"/>
    </row>
    <row r="70" spans="1:17" s="327" customFormat="1" ht="39.75" thickTop="1" thickBot="1">
      <c r="A70" s="367" t="s">
        <v>8</v>
      </c>
      <c r="B70" s="368" t="s">
        <v>9</v>
      </c>
      <c r="C70" s="369" t="s">
        <v>1</v>
      </c>
      <c r="D70" s="369" t="s">
        <v>2</v>
      </c>
      <c r="E70" s="369" t="s">
        <v>3</v>
      </c>
      <c r="F70" s="369" t="s">
        <v>10</v>
      </c>
      <c r="G70" s="367" t="str">
        <f>NDPL!G5</f>
        <v>FINAL READING 31/10/2024</v>
      </c>
      <c r="H70" s="369" t="str">
        <f>NDPL!H5</f>
        <v>INTIAL READING 01/10/2024</v>
      </c>
      <c r="I70" s="369" t="s">
        <v>4</v>
      </c>
      <c r="J70" s="369" t="s">
        <v>5</v>
      </c>
      <c r="K70" s="766" t="s">
        <v>6</v>
      </c>
      <c r="L70" s="367" t="str">
        <f>NDPL!G5</f>
        <v>FINAL READING 31/10/2024</v>
      </c>
      <c r="M70" s="369" t="str">
        <f>NDPL!H5</f>
        <v>INTIAL READING 01/10/2024</v>
      </c>
      <c r="N70" s="369" t="s">
        <v>4</v>
      </c>
      <c r="O70" s="369" t="s">
        <v>5</v>
      </c>
      <c r="P70" s="766" t="s">
        <v>6</v>
      </c>
      <c r="Q70" s="385" t="s">
        <v>266</v>
      </c>
    </row>
    <row r="71" spans="1:17" s="327" customFormat="1" ht="17.25" thickTop="1" thickBot="1">
      <c r="A71" s="585"/>
      <c r="B71" s="601"/>
      <c r="C71" s="585"/>
      <c r="D71" s="585"/>
      <c r="E71" s="585"/>
      <c r="F71" s="602"/>
      <c r="G71" s="585"/>
      <c r="H71" s="585"/>
      <c r="I71" s="585"/>
      <c r="J71" s="585"/>
      <c r="K71" s="789"/>
      <c r="L71" s="585"/>
      <c r="M71" s="585"/>
      <c r="N71" s="585"/>
      <c r="O71" s="585"/>
      <c r="P71" s="789"/>
    </row>
    <row r="72" spans="1:17" s="327" customFormat="1" ht="15.95" customHeight="1" thickTop="1">
      <c r="A72" s="260"/>
      <c r="B72" s="261" t="s">
        <v>116</v>
      </c>
      <c r="C72" s="26"/>
      <c r="D72" s="26"/>
      <c r="E72" s="26"/>
      <c r="F72" s="239"/>
      <c r="G72" s="19"/>
      <c r="H72" s="336"/>
      <c r="I72" s="336"/>
      <c r="J72" s="336"/>
      <c r="K72" s="759"/>
      <c r="L72" s="19"/>
      <c r="M72" s="336"/>
      <c r="N72" s="336"/>
      <c r="O72" s="336"/>
      <c r="P72" s="759"/>
      <c r="Q72" s="389"/>
    </row>
    <row r="73" spans="1:17" s="327" customFormat="1" ht="15.95" customHeight="1">
      <c r="A73" s="262">
        <v>1</v>
      </c>
      <c r="B73" s="263" t="s">
        <v>14</v>
      </c>
      <c r="C73" s="266">
        <v>4864977</v>
      </c>
      <c r="D73" s="30" t="s">
        <v>12</v>
      </c>
      <c r="E73" s="31" t="s">
        <v>300</v>
      </c>
      <c r="F73" s="271">
        <v>-1000</v>
      </c>
      <c r="G73" s="246">
        <v>1816</v>
      </c>
      <c r="H73" s="247">
        <v>1887</v>
      </c>
      <c r="I73" s="247">
        <f>G73-H73</f>
        <v>-71</v>
      </c>
      <c r="J73" s="247">
        <f>$F73*I73</f>
        <v>71000</v>
      </c>
      <c r="K73" s="752">
        <f>J73/1000000</f>
        <v>7.0999999999999994E-2</v>
      </c>
      <c r="L73" s="246">
        <v>1383</v>
      </c>
      <c r="M73" s="247">
        <v>1393</v>
      </c>
      <c r="N73" s="247">
        <f>L73-M73</f>
        <v>-10</v>
      </c>
      <c r="O73" s="247">
        <f>$F73*N73</f>
        <v>10000</v>
      </c>
      <c r="P73" s="752">
        <f>O73/1000000</f>
        <v>0.01</v>
      </c>
      <c r="Q73" s="339"/>
    </row>
    <row r="74" spans="1:17" s="327" customFormat="1" ht="15.95" customHeight="1">
      <c r="A74" s="262">
        <v>2</v>
      </c>
      <c r="B74" s="263" t="s">
        <v>15</v>
      </c>
      <c r="C74" s="266">
        <v>4864939</v>
      </c>
      <c r="D74" s="30" t="s">
        <v>12</v>
      </c>
      <c r="E74" s="31" t="s">
        <v>300</v>
      </c>
      <c r="F74" s="271">
        <v>-1000</v>
      </c>
      <c r="G74" s="246">
        <v>1511</v>
      </c>
      <c r="H74" s="247">
        <v>1483</v>
      </c>
      <c r="I74" s="247">
        <f>G74-H74</f>
        <v>28</v>
      </c>
      <c r="J74" s="247">
        <f>$F74*I74</f>
        <v>-28000</v>
      </c>
      <c r="K74" s="752">
        <f>J74/1000000</f>
        <v>-2.8000000000000001E-2</v>
      </c>
      <c r="L74" s="246">
        <v>1812</v>
      </c>
      <c r="M74" s="247">
        <v>1826</v>
      </c>
      <c r="N74" s="247">
        <f>L74-M74</f>
        <v>-14</v>
      </c>
      <c r="O74" s="247">
        <f>$F74*N74</f>
        <v>14000</v>
      </c>
      <c r="P74" s="752">
        <f>O74/1000000</f>
        <v>1.4E-2</v>
      </c>
      <c r="Q74" s="339"/>
    </row>
    <row r="75" spans="1:17" s="327" customFormat="1" ht="15">
      <c r="A75" s="262">
        <v>3</v>
      </c>
      <c r="B75" s="263" t="s">
        <v>16</v>
      </c>
      <c r="C75" s="266">
        <v>5100230</v>
      </c>
      <c r="D75" s="30" t="s">
        <v>12</v>
      </c>
      <c r="E75" s="31" t="s">
        <v>300</v>
      </c>
      <c r="F75" s="271">
        <v>-1000</v>
      </c>
      <c r="G75" s="246">
        <v>722</v>
      </c>
      <c r="H75" s="247">
        <v>853</v>
      </c>
      <c r="I75" s="247">
        <f>G75-H75</f>
        <v>-131</v>
      </c>
      <c r="J75" s="247">
        <f>$F75*I75</f>
        <v>131000</v>
      </c>
      <c r="K75" s="752">
        <f>J75/1000000</f>
        <v>0.13100000000000001</v>
      </c>
      <c r="L75" s="246">
        <v>607</v>
      </c>
      <c r="M75" s="247">
        <v>624</v>
      </c>
      <c r="N75" s="247">
        <f>L75-M75</f>
        <v>-17</v>
      </c>
      <c r="O75" s="247">
        <f>$F75*N75</f>
        <v>17000</v>
      </c>
      <c r="P75" s="752">
        <f>O75/1000000</f>
        <v>1.7000000000000001E-2</v>
      </c>
      <c r="Q75" s="328"/>
    </row>
    <row r="76" spans="1:17" s="327" customFormat="1" ht="15">
      <c r="A76" s="262">
        <v>4</v>
      </c>
      <c r="B76" s="263" t="s">
        <v>151</v>
      </c>
      <c r="C76" s="266">
        <v>4864812</v>
      </c>
      <c r="D76" s="30" t="s">
        <v>12</v>
      </c>
      <c r="E76" s="31" t="s">
        <v>300</v>
      </c>
      <c r="F76" s="271">
        <v>-1000</v>
      </c>
      <c r="G76" s="246">
        <v>4034</v>
      </c>
      <c r="H76" s="247">
        <v>4362</v>
      </c>
      <c r="I76" s="247">
        <f>G76-H76</f>
        <v>-328</v>
      </c>
      <c r="J76" s="247">
        <f>$F76*I76</f>
        <v>328000</v>
      </c>
      <c r="K76" s="752">
        <f>J76/1000000</f>
        <v>0.32800000000000001</v>
      </c>
      <c r="L76" s="246">
        <v>999786</v>
      </c>
      <c r="M76" s="247">
        <v>999793</v>
      </c>
      <c r="N76" s="247">
        <f>L76-M76</f>
        <v>-7</v>
      </c>
      <c r="O76" s="247">
        <f>$F76*N76</f>
        <v>7000</v>
      </c>
      <c r="P76" s="752">
        <f>O76/1000000</f>
        <v>7.0000000000000001E-3</v>
      </c>
      <c r="Q76" s="561"/>
    </row>
    <row r="77" spans="1:17" s="327" customFormat="1" ht="15.95" customHeight="1">
      <c r="A77" s="262"/>
      <c r="B77" s="264" t="s">
        <v>117</v>
      </c>
      <c r="C77" s="266"/>
      <c r="D77" s="33"/>
      <c r="E77" s="33"/>
      <c r="F77" s="271"/>
      <c r="G77" s="246"/>
      <c r="H77" s="247"/>
      <c r="I77" s="342"/>
      <c r="J77" s="342"/>
      <c r="K77" s="790"/>
      <c r="L77" s="246"/>
      <c r="M77" s="247"/>
      <c r="N77" s="342"/>
      <c r="O77" s="342"/>
      <c r="P77" s="790"/>
      <c r="Q77" s="331"/>
    </row>
    <row r="78" spans="1:17" s="327" customFormat="1" ht="15" customHeight="1">
      <c r="A78" s="262">
        <v>5</v>
      </c>
      <c r="B78" s="263" t="s">
        <v>118</v>
      </c>
      <c r="C78" s="266">
        <v>4864978</v>
      </c>
      <c r="D78" s="30" t="s">
        <v>12</v>
      </c>
      <c r="E78" s="31" t="s">
        <v>300</v>
      </c>
      <c r="F78" s="271">
        <v>-1000</v>
      </c>
      <c r="G78" s="246">
        <v>42017</v>
      </c>
      <c r="H78" s="247">
        <v>42017</v>
      </c>
      <c r="I78" s="342">
        <f>G78-H78</f>
        <v>0</v>
      </c>
      <c r="J78" s="342">
        <f>$F78*I78</f>
        <v>0</v>
      </c>
      <c r="K78" s="790">
        <f>J78/1000000</f>
        <v>0</v>
      </c>
      <c r="L78" s="246">
        <v>3534</v>
      </c>
      <c r="M78" s="247">
        <v>3248</v>
      </c>
      <c r="N78" s="342">
        <f>L78-M78</f>
        <v>286</v>
      </c>
      <c r="O78" s="342">
        <f>$F78*N78</f>
        <v>-286000</v>
      </c>
      <c r="P78" s="790">
        <f>O78/1000000</f>
        <v>-0.28599999999999998</v>
      </c>
      <c r="Q78" s="331"/>
    </row>
    <row r="79" spans="1:17" s="327" customFormat="1" ht="15" customHeight="1">
      <c r="A79" s="262">
        <v>6</v>
      </c>
      <c r="B79" s="263" t="s">
        <v>119</v>
      </c>
      <c r="C79" s="266">
        <v>5128466</v>
      </c>
      <c r="D79" s="30" t="s">
        <v>12</v>
      </c>
      <c r="E79" s="31" t="s">
        <v>300</v>
      </c>
      <c r="F79" s="271">
        <v>-500</v>
      </c>
      <c r="G79" s="246">
        <v>25524</v>
      </c>
      <c r="H79" s="247">
        <v>25523</v>
      </c>
      <c r="I79" s="342">
        <f>G79-H79</f>
        <v>1</v>
      </c>
      <c r="J79" s="342">
        <f>$F79*I79</f>
        <v>-500</v>
      </c>
      <c r="K79" s="790">
        <f>J79/1000000</f>
        <v>-5.0000000000000001E-4</v>
      </c>
      <c r="L79" s="246">
        <v>8142</v>
      </c>
      <c r="M79" s="247">
        <v>7669</v>
      </c>
      <c r="N79" s="342">
        <f>L79-M79</f>
        <v>473</v>
      </c>
      <c r="O79" s="342">
        <f>$F79*N79</f>
        <v>-236500</v>
      </c>
      <c r="P79" s="790">
        <f>O79/1000000</f>
        <v>-0.23649999999999999</v>
      </c>
      <c r="Q79" s="331"/>
    </row>
    <row r="80" spans="1:17" s="327" customFormat="1" ht="15" customHeight="1">
      <c r="A80" s="262">
        <v>7</v>
      </c>
      <c r="B80" s="263" t="s">
        <v>120</v>
      </c>
      <c r="C80" s="266">
        <v>4864973</v>
      </c>
      <c r="D80" s="30" t="s">
        <v>12</v>
      </c>
      <c r="E80" s="31" t="s">
        <v>300</v>
      </c>
      <c r="F80" s="271">
        <v>-1000</v>
      </c>
      <c r="G80" s="246">
        <v>498</v>
      </c>
      <c r="H80" s="247">
        <v>497</v>
      </c>
      <c r="I80" s="342">
        <f>G80-H80</f>
        <v>1</v>
      </c>
      <c r="J80" s="342">
        <f>$F80*I80</f>
        <v>-1000</v>
      </c>
      <c r="K80" s="790">
        <f>J80/1000000</f>
        <v>-1E-3</v>
      </c>
      <c r="L80" s="246">
        <v>1493</v>
      </c>
      <c r="M80" s="247">
        <v>1432</v>
      </c>
      <c r="N80" s="342">
        <f>L80-M80</f>
        <v>61</v>
      </c>
      <c r="O80" s="342">
        <f>$F80*N80</f>
        <v>-61000</v>
      </c>
      <c r="P80" s="790">
        <f>O80/1000000</f>
        <v>-6.0999999999999999E-2</v>
      </c>
      <c r="Q80" s="331"/>
    </row>
    <row r="81" spans="1:18" s="361" customFormat="1" ht="15" customHeight="1">
      <c r="A81" s="729">
        <v>8</v>
      </c>
      <c r="B81" s="730" t="s">
        <v>497</v>
      </c>
      <c r="C81" s="732">
        <v>5128414</v>
      </c>
      <c r="D81" s="48" t="s">
        <v>12</v>
      </c>
      <c r="E81" s="49" t="s">
        <v>300</v>
      </c>
      <c r="F81" s="271">
        <v>-1000</v>
      </c>
      <c r="G81" s="246">
        <v>162</v>
      </c>
      <c r="H81" s="247">
        <v>161</v>
      </c>
      <c r="I81" s="342">
        <f>G81-H81</f>
        <v>1</v>
      </c>
      <c r="J81" s="342">
        <f>$F81*I81</f>
        <v>-1000</v>
      </c>
      <c r="K81" s="790">
        <f>J81/1000000</f>
        <v>-1E-3</v>
      </c>
      <c r="L81" s="246">
        <v>140</v>
      </c>
      <c r="M81" s="247">
        <v>82</v>
      </c>
      <c r="N81" s="342">
        <f>L81-M81</f>
        <v>58</v>
      </c>
      <c r="O81" s="342">
        <f>$F81*N81</f>
        <v>-58000</v>
      </c>
      <c r="P81" s="790">
        <f>O81/1000000</f>
        <v>-5.8000000000000003E-2</v>
      </c>
      <c r="Q81" s="453"/>
    </row>
    <row r="82" spans="1:18" s="327" customFormat="1" ht="15.75" customHeight="1">
      <c r="A82" s="262">
        <v>9</v>
      </c>
      <c r="B82" s="263" t="s">
        <v>121</v>
      </c>
      <c r="C82" s="266">
        <v>4865024</v>
      </c>
      <c r="D82" s="30" t="s">
        <v>12</v>
      </c>
      <c r="E82" s="31" t="s">
        <v>300</v>
      </c>
      <c r="F82" s="271">
        <v>-1000</v>
      </c>
      <c r="G82" s="246">
        <v>2018</v>
      </c>
      <c r="H82" s="247">
        <v>2018</v>
      </c>
      <c r="I82" s="247">
        <f>G82-H82</f>
        <v>0</v>
      </c>
      <c r="J82" s="247">
        <f>$F82*I82</f>
        <v>0</v>
      </c>
      <c r="K82" s="752">
        <f>J82/1000000</f>
        <v>0</v>
      </c>
      <c r="L82" s="246">
        <v>221</v>
      </c>
      <c r="M82" s="247">
        <v>221</v>
      </c>
      <c r="N82" s="247">
        <f>L82-M82</f>
        <v>0</v>
      </c>
      <c r="O82" s="247">
        <f>$F82*N82</f>
        <v>0</v>
      </c>
      <c r="P82" s="752">
        <f>O82/1000000</f>
        <v>0</v>
      </c>
      <c r="Q82" s="561" t="s">
        <v>516</v>
      </c>
    </row>
    <row r="83" spans="1:18" s="327" customFormat="1" ht="15.75" customHeight="1">
      <c r="A83" s="262"/>
      <c r="B83" s="265" t="s">
        <v>122</v>
      </c>
      <c r="C83" s="266"/>
      <c r="D83" s="30"/>
      <c r="E83" s="30"/>
      <c r="F83" s="271"/>
      <c r="G83" s="246"/>
      <c r="H83" s="247"/>
      <c r="I83" s="342"/>
      <c r="J83" s="342"/>
      <c r="K83" s="790"/>
      <c r="L83" s="246"/>
      <c r="M83" s="247"/>
      <c r="N83" s="342"/>
      <c r="O83" s="342"/>
      <c r="P83" s="790"/>
      <c r="Q83" s="331"/>
    </row>
    <row r="84" spans="1:18" s="327" customFormat="1" ht="15.95" customHeight="1">
      <c r="A84" s="262">
        <v>10</v>
      </c>
      <c r="B84" s="263" t="s">
        <v>123</v>
      </c>
      <c r="C84" s="266">
        <v>5128441</v>
      </c>
      <c r="D84" s="30" t="s">
        <v>12</v>
      </c>
      <c r="E84" s="31" t="s">
        <v>300</v>
      </c>
      <c r="F84" s="271">
        <v>-1000</v>
      </c>
      <c r="G84" s="246">
        <v>81</v>
      </c>
      <c r="H84" s="247">
        <v>102</v>
      </c>
      <c r="I84" s="342">
        <f>G84-H84</f>
        <v>-21</v>
      </c>
      <c r="J84" s="342">
        <f>$F84*I84</f>
        <v>21000</v>
      </c>
      <c r="K84" s="790">
        <f>J84/1000000</f>
        <v>2.1000000000000001E-2</v>
      </c>
      <c r="L84" s="246">
        <v>2341</v>
      </c>
      <c r="M84" s="247">
        <v>2236</v>
      </c>
      <c r="N84" s="342">
        <f>L84-M84</f>
        <v>105</v>
      </c>
      <c r="O84" s="342">
        <f>$F84*N84</f>
        <v>-105000</v>
      </c>
      <c r="P84" s="790">
        <f>O84/1000000</f>
        <v>-0.105</v>
      </c>
      <c r="Q84" s="453"/>
    </row>
    <row r="85" spans="1:18" s="327" customFormat="1" ht="15.95" customHeight="1">
      <c r="A85" s="262">
        <v>11</v>
      </c>
      <c r="B85" s="263" t="s">
        <v>124</v>
      </c>
      <c r="C85" s="266">
        <v>5128429</v>
      </c>
      <c r="D85" s="30" t="s">
        <v>12</v>
      </c>
      <c r="E85" s="31" t="s">
        <v>300</v>
      </c>
      <c r="F85" s="271">
        <v>-1000</v>
      </c>
      <c r="G85" s="246">
        <v>1725</v>
      </c>
      <c r="H85" s="247">
        <v>1724</v>
      </c>
      <c r="I85" s="342">
        <f>G85-H85</f>
        <v>1</v>
      </c>
      <c r="J85" s="342">
        <f>$F85*I85</f>
        <v>-1000</v>
      </c>
      <c r="K85" s="790">
        <f>J85/1000000</f>
        <v>-1E-3</v>
      </c>
      <c r="L85" s="246">
        <v>2746</v>
      </c>
      <c r="M85" s="247">
        <v>2642</v>
      </c>
      <c r="N85" s="342">
        <f>L85-M85</f>
        <v>104</v>
      </c>
      <c r="O85" s="342">
        <f>$F85*N85</f>
        <v>-104000</v>
      </c>
      <c r="P85" s="790">
        <f>O85/1000000</f>
        <v>-0.104</v>
      </c>
      <c r="Q85" s="339"/>
    </row>
    <row r="86" spans="1:18" s="327" customFormat="1" ht="15.95" customHeight="1">
      <c r="A86" s="262"/>
      <c r="B86" s="264" t="s">
        <v>125</v>
      </c>
      <c r="C86" s="266"/>
      <c r="D86" s="33"/>
      <c r="E86" s="33"/>
      <c r="F86" s="271"/>
      <c r="G86" s="246"/>
      <c r="H86" s="247"/>
      <c r="I86" s="342"/>
      <c r="J86" s="342"/>
      <c r="K86" s="790"/>
      <c r="L86" s="246"/>
      <c r="M86" s="247"/>
      <c r="N86" s="342"/>
      <c r="O86" s="342"/>
      <c r="P86" s="790"/>
      <c r="Q86" s="331"/>
    </row>
    <row r="87" spans="1:18" s="327" customFormat="1" ht="19.5" customHeight="1">
      <c r="A87" s="262">
        <v>12</v>
      </c>
      <c r="B87" s="263" t="s">
        <v>126</v>
      </c>
      <c r="C87" s="266">
        <v>5295150</v>
      </c>
      <c r="D87" s="30" t="s">
        <v>12</v>
      </c>
      <c r="E87" s="31" t="s">
        <v>300</v>
      </c>
      <c r="F87" s="271">
        <v>-2000</v>
      </c>
      <c r="G87" s="246">
        <v>168087</v>
      </c>
      <c r="H87" s="247">
        <v>167863</v>
      </c>
      <c r="I87" s="342">
        <f>G87-H87</f>
        <v>224</v>
      </c>
      <c r="J87" s="342">
        <f>$F87*I87</f>
        <v>-448000</v>
      </c>
      <c r="K87" s="790">
        <f>J87/1000000</f>
        <v>-0.44800000000000001</v>
      </c>
      <c r="L87" s="246">
        <v>125954</v>
      </c>
      <c r="M87" s="247">
        <v>124013</v>
      </c>
      <c r="N87" s="342">
        <f>L87-M87</f>
        <v>1941</v>
      </c>
      <c r="O87" s="342">
        <f>$F87*N87</f>
        <v>-3882000</v>
      </c>
      <c r="P87" s="790">
        <f>O87/1000000</f>
        <v>-3.8820000000000001</v>
      </c>
      <c r="Q87" s="338" t="s">
        <v>522</v>
      </c>
    </row>
    <row r="88" spans="1:18" s="327" customFormat="1" ht="19.5" customHeight="1">
      <c r="A88" s="262">
        <v>13</v>
      </c>
      <c r="B88" s="263" t="s">
        <v>127</v>
      </c>
      <c r="C88" s="266">
        <v>4864910</v>
      </c>
      <c r="D88" s="30" t="s">
        <v>12</v>
      </c>
      <c r="E88" s="31" t="s">
        <v>300</v>
      </c>
      <c r="F88" s="271">
        <v>-1000</v>
      </c>
      <c r="G88" s="246">
        <v>20737</v>
      </c>
      <c r="H88" s="247">
        <v>20548</v>
      </c>
      <c r="I88" s="247">
        <f>G88-H88</f>
        <v>189</v>
      </c>
      <c r="J88" s="247">
        <f>$F88*I88</f>
        <v>-189000</v>
      </c>
      <c r="K88" s="752">
        <f>J88/1000000</f>
        <v>-0.189</v>
      </c>
      <c r="L88" s="246">
        <v>75</v>
      </c>
      <c r="M88" s="247">
        <v>54</v>
      </c>
      <c r="N88" s="247">
        <f>L88-M88</f>
        <v>21</v>
      </c>
      <c r="O88" s="247">
        <f>$F88*N88</f>
        <v>-21000</v>
      </c>
      <c r="P88" s="752">
        <f>O88/1000000</f>
        <v>-2.1000000000000001E-2</v>
      </c>
      <c r="Q88" s="500"/>
    </row>
    <row r="89" spans="1:18" s="327" customFormat="1" ht="19.5" customHeight="1">
      <c r="A89" s="262">
        <v>14</v>
      </c>
      <c r="B89" s="263" t="s">
        <v>362</v>
      </c>
      <c r="C89" s="266">
        <v>4864988</v>
      </c>
      <c r="D89" s="30" t="s">
        <v>12</v>
      </c>
      <c r="E89" s="31" t="s">
        <v>300</v>
      </c>
      <c r="F89" s="271">
        <v>-1000</v>
      </c>
      <c r="G89" s="246">
        <v>999999</v>
      </c>
      <c r="H89" s="247">
        <v>999900</v>
      </c>
      <c r="I89" s="247">
        <f>G89-H89</f>
        <v>99</v>
      </c>
      <c r="J89" s="247">
        <f>$F89*I89</f>
        <v>-99000</v>
      </c>
      <c r="K89" s="752">
        <f>J89/1000000</f>
        <v>-9.9000000000000005E-2</v>
      </c>
      <c r="L89" s="246">
        <v>1</v>
      </c>
      <c r="M89" s="247">
        <v>0</v>
      </c>
      <c r="N89" s="247">
        <f>L89-M89</f>
        <v>1</v>
      </c>
      <c r="O89" s="247">
        <f>$F89*N89</f>
        <v>-1000</v>
      </c>
      <c r="P89" s="752">
        <f>O89/1000000</f>
        <v>-1E-3</v>
      </c>
      <c r="Q89" s="331"/>
    </row>
    <row r="90" spans="1:18" s="357" customFormat="1" ht="15.75" thickBot="1">
      <c r="A90" s="505"/>
      <c r="B90" s="960"/>
      <c r="C90" s="267"/>
      <c r="D90" s="961"/>
      <c r="E90" s="359"/>
      <c r="F90" s="271">
        <v>-1000</v>
      </c>
      <c r="G90" s="246">
        <v>419</v>
      </c>
      <c r="H90" s="330">
        <v>0</v>
      </c>
      <c r="I90" s="330">
        <f>G90-H90</f>
        <v>419</v>
      </c>
      <c r="J90" s="330">
        <f>$F90*I90</f>
        <v>-419000</v>
      </c>
      <c r="K90" s="962">
        <f>J90/1000000</f>
        <v>-0.41899999999999998</v>
      </c>
      <c r="L90" s="329"/>
      <c r="M90" s="330"/>
      <c r="N90" s="330"/>
      <c r="O90" s="330"/>
      <c r="P90" s="962"/>
      <c r="Q90" s="963"/>
    </row>
    <row r="91" spans="1:18" s="327" customFormat="1" ht="18.75" thickTop="1">
      <c r="B91" s="220" t="s">
        <v>221</v>
      </c>
      <c r="F91" s="431"/>
      <c r="I91" s="390"/>
      <c r="J91" s="390"/>
      <c r="K91" s="103">
        <f>SUM(K73:K90)</f>
        <v>-0.63549999999999995</v>
      </c>
      <c r="L91" s="354"/>
      <c r="N91" s="390"/>
      <c r="O91" s="390"/>
      <c r="P91" s="103">
        <f>SUM(P73:P90)</f>
        <v>-4.7065000000000001</v>
      </c>
    </row>
    <row r="92" spans="1:18" s="327" customFormat="1" ht="18">
      <c r="B92" s="220"/>
      <c r="F92" s="431"/>
      <c r="I92" s="390"/>
      <c r="J92" s="390"/>
      <c r="K92" s="782"/>
      <c r="L92" s="354"/>
      <c r="N92" s="390"/>
      <c r="O92" s="390"/>
      <c r="P92" s="771"/>
    </row>
    <row r="93" spans="1:18" s="327" customFormat="1" ht="18">
      <c r="B93" s="220" t="s">
        <v>133</v>
      </c>
      <c r="F93" s="431"/>
      <c r="I93" s="390"/>
      <c r="J93" s="390"/>
      <c r="K93" s="103">
        <f>SUM(K91:K92)</f>
        <v>-0.63549999999999995</v>
      </c>
      <c r="L93" s="354"/>
      <c r="N93" s="390"/>
      <c r="O93" s="390"/>
      <c r="P93" s="103">
        <f>SUM(P91:P92)</f>
        <v>-4.7065000000000001</v>
      </c>
    </row>
    <row r="94" spans="1:18" s="327" customFormat="1" ht="15">
      <c r="F94" s="431"/>
      <c r="I94" s="390"/>
      <c r="J94" s="390"/>
      <c r="K94" s="782"/>
      <c r="L94" s="354"/>
      <c r="N94" s="390"/>
      <c r="O94" s="390"/>
      <c r="P94" s="782"/>
    </row>
    <row r="95" spans="1:18" s="327" customFormat="1" ht="15">
      <c r="F95" s="431"/>
      <c r="I95" s="390"/>
      <c r="J95" s="390"/>
      <c r="K95" s="782"/>
      <c r="L95" s="354"/>
      <c r="N95" s="390"/>
      <c r="O95" s="390"/>
      <c r="P95" s="782"/>
    </row>
    <row r="96" spans="1:18" s="327" customFormat="1" ht="15">
      <c r="F96" s="431"/>
      <c r="I96" s="390"/>
      <c r="J96" s="390"/>
      <c r="K96" s="782"/>
      <c r="L96" s="354"/>
      <c r="N96" s="390"/>
      <c r="O96" s="390"/>
      <c r="P96" s="782"/>
      <c r="Q96" s="599" t="str">
        <f>NDPL!Q1</f>
        <v>OCTOBER-2024</v>
      </c>
      <c r="R96" s="599"/>
    </row>
    <row r="97" spans="1:17" s="327" customFormat="1" ht="18.75" thickBot="1">
      <c r="A97" s="229" t="s">
        <v>220</v>
      </c>
      <c r="F97" s="431"/>
      <c r="G97" s="600"/>
      <c r="H97" s="600"/>
      <c r="I97" s="35" t="s">
        <v>7</v>
      </c>
      <c r="J97" s="354"/>
      <c r="K97" s="756"/>
      <c r="L97" s="354"/>
      <c r="M97" s="354"/>
      <c r="N97" s="35" t="s">
        <v>348</v>
      </c>
      <c r="O97" s="354"/>
      <c r="P97" s="756"/>
    </row>
    <row r="98" spans="1:17" s="327" customFormat="1" ht="48" customHeight="1" thickTop="1" thickBot="1">
      <c r="A98" s="367" t="s">
        <v>8</v>
      </c>
      <c r="B98" s="368" t="s">
        <v>9</v>
      </c>
      <c r="C98" s="369" t="s">
        <v>1</v>
      </c>
      <c r="D98" s="369" t="s">
        <v>2</v>
      </c>
      <c r="E98" s="369" t="s">
        <v>3</v>
      </c>
      <c r="F98" s="369" t="s">
        <v>10</v>
      </c>
      <c r="G98" s="367" t="str">
        <f>NDPL!G5</f>
        <v>FINAL READING 31/10/2024</v>
      </c>
      <c r="H98" s="369" t="str">
        <f>NDPL!H5</f>
        <v>INTIAL READING 01/10/2024</v>
      </c>
      <c r="I98" s="369" t="s">
        <v>4</v>
      </c>
      <c r="J98" s="369" t="s">
        <v>5</v>
      </c>
      <c r="K98" s="766" t="s">
        <v>6</v>
      </c>
      <c r="L98" s="367" t="str">
        <f>NDPL!G5</f>
        <v>FINAL READING 31/10/2024</v>
      </c>
      <c r="M98" s="369" t="str">
        <f>NDPL!H5</f>
        <v>INTIAL READING 01/10/2024</v>
      </c>
      <c r="N98" s="369" t="s">
        <v>4</v>
      </c>
      <c r="O98" s="369" t="s">
        <v>5</v>
      </c>
      <c r="P98" s="766" t="s">
        <v>6</v>
      </c>
      <c r="Q98" s="385" t="s">
        <v>266</v>
      </c>
    </row>
    <row r="99" spans="1:17" s="327" customFormat="1" ht="17.25" thickTop="1" thickBot="1">
      <c r="A99" s="897"/>
      <c r="B99" s="32"/>
      <c r="C99" s="383"/>
      <c r="D99" s="383"/>
      <c r="E99" s="383"/>
      <c r="F99" s="904"/>
      <c r="G99" s="383"/>
      <c r="H99" s="383"/>
      <c r="I99" s="383"/>
      <c r="J99" s="383"/>
      <c r="K99" s="899"/>
      <c r="L99" s="585"/>
      <c r="M99" s="383"/>
      <c r="N99" s="383"/>
      <c r="O99" s="383"/>
      <c r="P99" s="899"/>
    </row>
    <row r="100" spans="1:17" s="327" customFormat="1" ht="15.95" customHeight="1" thickTop="1">
      <c r="A100" s="260"/>
      <c r="B100" s="269" t="s">
        <v>30</v>
      </c>
      <c r="C100" s="720"/>
      <c r="D100" s="65"/>
      <c r="E100" s="71"/>
      <c r="F100" s="240"/>
      <c r="G100" s="21"/>
      <c r="H100" s="336"/>
      <c r="I100" s="393"/>
      <c r="J100" s="393"/>
      <c r="K100" s="905"/>
      <c r="L100" s="337"/>
      <c r="M100" s="336"/>
      <c r="N100" s="393"/>
      <c r="O100" s="393"/>
      <c r="P100" s="905"/>
      <c r="Q100" s="389"/>
    </row>
    <row r="101" spans="1:17" s="327" customFormat="1" ht="15.95" customHeight="1">
      <c r="A101" s="262">
        <v>1</v>
      </c>
      <c r="B101" s="263" t="s">
        <v>31</v>
      </c>
      <c r="C101" s="704">
        <v>4864791</v>
      </c>
      <c r="D101" s="333" t="s">
        <v>12</v>
      </c>
      <c r="E101" s="334" t="s">
        <v>300</v>
      </c>
      <c r="F101" s="271">
        <v>-266.67</v>
      </c>
      <c r="G101" s="246">
        <v>986900</v>
      </c>
      <c r="H101" s="247">
        <v>986857</v>
      </c>
      <c r="I101" s="199">
        <f>G101-H101</f>
        <v>43</v>
      </c>
      <c r="J101" s="199">
        <f>$F101*I101</f>
        <v>-11466.810000000001</v>
      </c>
      <c r="K101" s="783">
        <f>J101/1000000</f>
        <v>-1.1466810000000001E-2</v>
      </c>
      <c r="L101" s="246">
        <v>998593</v>
      </c>
      <c r="M101" s="247">
        <v>998593</v>
      </c>
      <c r="N101" s="199">
        <f>L101-M101</f>
        <v>0</v>
      </c>
      <c r="O101" s="199">
        <f>$F101*N101</f>
        <v>0</v>
      </c>
      <c r="P101" s="783">
        <f>O101/1000000</f>
        <v>0</v>
      </c>
      <c r="Q101" s="350"/>
    </row>
    <row r="102" spans="1:17" s="327" customFormat="1" ht="15.95" customHeight="1">
      <c r="A102" s="262">
        <v>2</v>
      </c>
      <c r="B102" s="263" t="s">
        <v>32</v>
      </c>
      <c r="C102" s="704">
        <v>4865184</v>
      </c>
      <c r="D102" s="30" t="s">
        <v>12</v>
      </c>
      <c r="E102" s="31" t="s">
        <v>300</v>
      </c>
      <c r="F102" s="271">
        <v>-2000</v>
      </c>
      <c r="G102" s="246">
        <v>36</v>
      </c>
      <c r="H102" s="247">
        <v>7</v>
      </c>
      <c r="I102" s="199">
        <f>G102-H102</f>
        <v>29</v>
      </c>
      <c r="J102" s="199">
        <f>$F102*I102</f>
        <v>-58000</v>
      </c>
      <c r="K102" s="783">
        <f>J102/1000000</f>
        <v>-5.8000000000000003E-2</v>
      </c>
      <c r="L102" s="246">
        <v>110</v>
      </c>
      <c r="M102" s="247">
        <v>108</v>
      </c>
      <c r="N102" s="247">
        <f>L102-M102</f>
        <v>2</v>
      </c>
      <c r="O102" s="247">
        <f>$F102*N102</f>
        <v>-4000</v>
      </c>
      <c r="P102" s="752">
        <f>O102/1000000</f>
        <v>-4.0000000000000001E-3</v>
      </c>
      <c r="Q102" s="331"/>
    </row>
    <row r="103" spans="1:17" s="327" customFormat="1" ht="15.95" customHeight="1">
      <c r="A103" s="262"/>
      <c r="B103" s="265" t="s">
        <v>327</v>
      </c>
      <c r="C103" s="704"/>
      <c r="D103" s="30"/>
      <c r="E103" s="31"/>
      <c r="F103" s="271"/>
      <c r="G103" s="246"/>
      <c r="H103" s="247"/>
      <c r="I103" s="199"/>
      <c r="J103" s="199"/>
      <c r="K103" s="783"/>
      <c r="L103" s="246"/>
      <c r="M103" s="247"/>
      <c r="N103" s="247"/>
      <c r="O103" s="247"/>
      <c r="P103" s="752"/>
      <c r="Q103" s="331"/>
    </row>
    <row r="104" spans="1:17" s="327" customFormat="1" ht="15">
      <c r="A104" s="262">
        <v>3</v>
      </c>
      <c r="B104" s="238" t="s">
        <v>103</v>
      </c>
      <c r="C104" s="704">
        <v>4865107</v>
      </c>
      <c r="D104" s="33" t="s">
        <v>12</v>
      </c>
      <c r="E104" s="31" t="s">
        <v>300</v>
      </c>
      <c r="F104" s="271">
        <v>-266.66000000000003</v>
      </c>
      <c r="G104" s="246">
        <v>999713</v>
      </c>
      <c r="H104" s="247">
        <v>999794</v>
      </c>
      <c r="I104" s="199">
        <f t="shared" ref="I104:I112" si="12">G104-H104</f>
        <v>-81</v>
      </c>
      <c r="J104" s="199">
        <f t="shared" ref="J104:J113" si="13">$F104*I104</f>
        <v>21599.460000000003</v>
      </c>
      <c r="K104" s="783">
        <f t="shared" ref="K104:K113" si="14">J104/1000000</f>
        <v>2.1599460000000004E-2</v>
      </c>
      <c r="L104" s="246">
        <v>883</v>
      </c>
      <c r="M104" s="247">
        <v>966</v>
      </c>
      <c r="N104" s="247">
        <f t="shared" ref="N104:N112" si="15">L104-M104</f>
        <v>-83</v>
      </c>
      <c r="O104" s="247">
        <f t="shared" ref="O104:O113" si="16">$F104*N104</f>
        <v>22132.780000000002</v>
      </c>
      <c r="P104" s="752">
        <f t="shared" ref="P104:P113" si="17">O104/1000000</f>
        <v>2.2132780000000001E-2</v>
      </c>
      <c r="Q104" s="351"/>
    </row>
    <row r="105" spans="1:17" s="327" customFormat="1" ht="15.95" customHeight="1">
      <c r="A105" s="262">
        <v>4</v>
      </c>
      <c r="B105" s="263" t="s">
        <v>104</v>
      </c>
      <c r="C105" s="704">
        <v>4865150</v>
      </c>
      <c r="D105" s="30" t="s">
        <v>12</v>
      </c>
      <c r="E105" s="31" t="s">
        <v>300</v>
      </c>
      <c r="F105" s="271">
        <v>-100</v>
      </c>
      <c r="G105" s="246">
        <v>17473</v>
      </c>
      <c r="H105" s="247">
        <v>17473</v>
      </c>
      <c r="I105" s="199">
        <f>G105-H105</f>
        <v>0</v>
      </c>
      <c r="J105" s="199">
        <f>$F105*I105</f>
        <v>0</v>
      </c>
      <c r="K105" s="783">
        <f>J105/1000000</f>
        <v>0</v>
      </c>
      <c r="L105" s="246">
        <v>866</v>
      </c>
      <c r="M105" s="247">
        <v>866</v>
      </c>
      <c r="N105" s="247">
        <f>L105-M105</f>
        <v>0</v>
      </c>
      <c r="O105" s="247">
        <f>$F105*N105</f>
        <v>0</v>
      </c>
      <c r="P105" s="752">
        <f>O105/1000000</f>
        <v>0</v>
      </c>
      <c r="Q105" s="331" t="s">
        <v>524</v>
      </c>
    </row>
    <row r="106" spans="1:17" s="327" customFormat="1" ht="15">
      <c r="A106" s="262">
        <v>5</v>
      </c>
      <c r="B106" s="263" t="s">
        <v>105</v>
      </c>
      <c r="C106" s="704">
        <v>4865136</v>
      </c>
      <c r="D106" s="30" t="s">
        <v>12</v>
      </c>
      <c r="E106" s="31" t="s">
        <v>300</v>
      </c>
      <c r="F106" s="271">
        <v>-200</v>
      </c>
      <c r="G106" s="246">
        <v>965702</v>
      </c>
      <c r="H106" s="247">
        <v>965971</v>
      </c>
      <c r="I106" s="199">
        <f t="shared" si="12"/>
        <v>-269</v>
      </c>
      <c r="J106" s="199">
        <f t="shared" si="13"/>
        <v>53800</v>
      </c>
      <c r="K106" s="783">
        <f t="shared" si="14"/>
        <v>5.3800000000000001E-2</v>
      </c>
      <c r="L106" s="246">
        <v>260</v>
      </c>
      <c r="M106" s="247">
        <v>241</v>
      </c>
      <c r="N106" s="247">
        <f t="shared" si="15"/>
        <v>19</v>
      </c>
      <c r="O106" s="247">
        <f t="shared" si="16"/>
        <v>-3800</v>
      </c>
      <c r="P106" s="752">
        <f t="shared" si="17"/>
        <v>-3.8E-3</v>
      </c>
      <c r="Q106" s="556"/>
    </row>
    <row r="107" spans="1:17" s="327" customFormat="1" ht="15">
      <c r="A107" s="262">
        <v>6</v>
      </c>
      <c r="B107" s="263" t="s">
        <v>106</v>
      </c>
      <c r="C107" s="704">
        <v>4865172</v>
      </c>
      <c r="D107" s="30" t="s">
        <v>12</v>
      </c>
      <c r="E107" s="31" t="s">
        <v>300</v>
      </c>
      <c r="F107" s="271">
        <v>-1000</v>
      </c>
      <c r="G107" s="246">
        <v>999944</v>
      </c>
      <c r="H107" s="247">
        <v>999977</v>
      </c>
      <c r="I107" s="199">
        <f>G107-H107</f>
        <v>-33</v>
      </c>
      <c r="J107" s="199">
        <f>$F107*I107</f>
        <v>33000</v>
      </c>
      <c r="K107" s="783">
        <f>J107/1000000</f>
        <v>3.3000000000000002E-2</v>
      </c>
      <c r="L107" s="246">
        <v>999992</v>
      </c>
      <c r="M107" s="247">
        <v>999993</v>
      </c>
      <c r="N107" s="247">
        <f>L107-M107</f>
        <v>-1</v>
      </c>
      <c r="O107" s="247">
        <f>$F107*N107</f>
        <v>1000</v>
      </c>
      <c r="P107" s="752">
        <f>O107/1000000</f>
        <v>1E-3</v>
      </c>
      <c r="Q107" s="498"/>
    </row>
    <row r="108" spans="1:17" s="327" customFormat="1" ht="15">
      <c r="A108" s="262">
        <v>7</v>
      </c>
      <c r="B108" s="263" t="s">
        <v>107</v>
      </c>
      <c r="C108" s="704">
        <v>4865010</v>
      </c>
      <c r="D108" s="30" t="s">
        <v>12</v>
      </c>
      <c r="E108" s="31" t="s">
        <v>300</v>
      </c>
      <c r="F108" s="271">
        <v>-800</v>
      </c>
      <c r="G108" s="246">
        <v>999779</v>
      </c>
      <c r="H108" s="247">
        <v>999801</v>
      </c>
      <c r="I108" s="199">
        <f>G108-H108</f>
        <v>-22</v>
      </c>
      <c r="J108" s="199">
        <f>$F108*I108</f>
        <v>17600</v>
      </c>
      <c r="K108" s="783">
        <f>J108/1000000</f>
        <v>1.7600000000000001E-2</v>
      </c>
      <c r="L108" s="246">
        <v>2376</v>
      </c>
      <c r="M108" s="247">
        <v>2295</v>
      </c>
      <c r="N108" s="247">
        <f>L108-M108</f>
        <v>81</v>
      </c>
      <c r="O108" s="247">
        <f>$F108*N108</f>
        <v>-64800</v>
      </c>
      <c r="P108" s="752">
        <f>O108/1000000</f>
        <v>-6.4799999999999996E-2</v>
      </c>
      <c r="Q108" s="500"/>
    </row>
    <row r="109" spans="1:17" s="327" customFormat="1" ht="15.95" customHeight="1">
      <c r="A109" s="262">
        <v>8</v>
      </c>
      <c r="B109" s="263" t="s">
        <v>323</v>
      </c>
      <c r="C109" s="704">
        <v>4865004</v>
      </c>
      <c r="D109" s="30" t="s">
        <v>12</v>
      </c>
      <c r="E109" s="31" t="s">
        <v>300</v>
      </c>
      <c r="F109" s="271">
        <v>-800</v>
      </c>
      <c r="G109" s="246">
        <v>925</v>
      </c>
      <c r="H109" s="247">
        <v>957</v>
      </c>
      <c r="I109" s="199">
        <f t="shared" si="12"/>
        <v>-32</v>
      </c>
      <c r="J109" s="199">
        <f t="shared" si="13"/>
        <v>25600</v>
      </c>
      <c r="K109" s="783">
        <f t="shared" si="14"/>
        <v>2.5600000000000001E-2</v>
      </c>
      <c r="L109" s="246">
        <v>3256</v>
      </c>
      <c r="M109" s="247">
        <v>3189</v>
      </c>
      <c r="N109" s="247">
        <f t="shared" si="15"/>
        <v>67</v>
      </c>
      <c r="O109" s="247">
        <f t="shared" si="16"/>
        <v>-53600</v>
      </c>
      <c r="P109" s="752">
        <f t="shared" si="17"/>
        <v>-5.3600000000000002E-2</v>
      </c>
      <c r="Q109" s="351"/>
    </row>
    <row r="110" spans="1:17" s="327" customFormat="1" ht="15.95" customHeight="1">
      <c r="A110" s="262">
        <v>9</v>
      </c>
      <c r="B110" s="263" t="s">
        <v>345</v>
      </c>
      <c r="C110" s="704">
        <v>4865050</v>
      </c>
      <c r="D110" s="30" t="s">
        <v>12</v>
      </c>
      <c r="E110" s="31" t="s">
        <v>300</v>
      </c>
      <c r="F110" s="271">
        <v>-800</v>
      </c>
      <c r="G110" s="246">
        <v>982119</v>
      </c>
      <c r="H110" s="247">
        <v>982119</v>
      </c>
      <c r="I110" s="199">
        <f>G110-H110</f>
        <v>0</v>
      </c>
      <c r="J110" s="199">
        <f t="shared" si="13"/>
        <v>0</v>
      </c>
      <c r="K110" s="783">
        <f t="shared" si="14"/>
        <v>0</v>
      </c>
      <c r="L110" s="246">
        <v>998603</v>
      </c>
      <c r="M110" s="247">
        <v>998603</v>
      </c>
      <c r="N110" s="247">
        <f>L110-M110</f>
        <v>0</v>
      </c>
      <c r="O110" s="247">
        <f t="shared" si="16"/>
        <v>0</v>
      </c>
      <c r="P110" s="752">
        <f t="shared" si="17"/>
        <v>0</v>
      </c>
      <c r="Q110" s="331"/>
    </row>
    <row r="111" spans="1:17" s="327" customFormat="1" ht="15.95" customHeight="1">
      <c r="A111" s="262">
        <v>10</v>
      </c>
      <c r="B111" s="263" t="s">
        <v>344</v>
      </c>
      <c r="C111" s="704">
        <v>4864998</v>
      </c>
      <c r="D111" s="30" t="s">
        <v>12</v>
      </c>
      <c r="E111" s="31" t="s">
        <v>300</v>
      </c>
      <c r="F111" s="271">
        <v>-800</v>
      </c>
      <c r="G111" s="246">
        <v>950267</v>
      </c>
      <c r="H111" s="247">
        <v>950267</v>
      </c>
      <c r="I111" s="199">
        <f t="shared" si="12"/>
        <v>0</v>
      </c>
      <c r="J111" s="199">
        <f t="shared" si="13"/>
        <v>0</v>
      </c>
      <c r="K111" s="783">
        <f t="shared" si="14"/>
        <v>0</v>
      </c>
      <c r="L111" s="246">
        <v>979419</v>
      </c>
      <c r="M111" s="247">
        <v>979419</v>
      </c>
      <c r="N111" s="247">
        <f t="shared" si="15"/>
        <v>0</v>
      </c>
      <c r="O111" s="247">
        <f t="shared" si="16"/>
        <v>0</v>
      </c>
      <c r="P111" s="752">
        <f t="shared" si="17"/>
        <v>0</v>
      </c>
      <c r="Q111" s="331"/>
    </row>
    <row r="112" spans="1:17" s="327" customFormat="1" ht="15.95" customHeight="1">
      <c r="A112" s="262">
        <v>11</v>
      </c>
      <c r="B112" s="263" t="s">
        <v>338</v>
      </c>
      <c r="C112" s="704">
        <v>4864993</v>
      </c>
      <c r="D112" s="127" t="s">
        <v>12</v>
      </c>
      <c r="E112" s="182" t="s">
        <v>300</v>
      </c>
      <c r="F112" s="271">
        <v>-800</v>
      </c>
      <c r="G112" s="246">
        <v>933263</v>
      </c>
      <c r="H112" s="247">
        <v>933814</v>
      </c>
      <c r="I112" s="199">
        <f t="shared" si="12"/>
        <v>-551</v>
      </c>
      <c r="J112" s="199">
        <f t="shared" si="13"/>
        <v>440800</v>
      </c>
      <c r="K112" s="783">
        <f t="shared" si="14"/>
        <v>0.44080000000000003</v>
      </c>
      <c r="L112" s="246">
        <v>986415</v>
      </c>
      <c r="M112" s="247">
        <v>986549</v>
      </c>
      <c r="N112" s="247">
        <f t="shared" si="15"/>
        <v>-134</v>
      </c>
      <c r="O112" s="247">
        <f t="shared" si="16"/>
        <v>107200</v>
      </c>
      <c r="P112" s="752">
        <f t="shared" si="17"/>
        <v>0.1072</v>
      </c>
      <c r="Q112" s="332"/>
    </row>
    <row r="113" spans="1:17" s="327" customFormat="1" ht="15.95" customHeight="1">
      <c r="A113" s="262">
        <v>12</v>
      </c>
      <c r="B113" s="263" t="s">
        <v>379</v>
      </c>
      <c r="C113" s="704">
        <v>5128403</v>
      </c>
      <c r="D113" s="127" t="s">
        <v>12</v>
      </c>
      <c r="E113" s="182" t="s">
        <v>300</v>
      </c>
      <c r="F113" s="271">
        <v>-2000</v>
      </c>
      <c r="G113" s="246">
        <v>991739</v>
      </c>
      <c r="H113" s="247">
        <v>991768</v>
      </c>
      <c r="I113" s="199">
        <f>G113-H113</f>
        <v>-29</v>
      </c>
      <c r="J113" s="199">
        <f t="shared" si="13"/>
        <v>58000</v>
      </c>
      <c r="K113" s="783">
        <f t="shared" si="14"/>
        <v>5.8000000000000003E-2</v>
      </c>
      <c r="L113" s="246">
        <v>997433</v>
      </c>
      <c r="M113" s="247">
        <v>997502</v>
      </c>
      <c r="N113" s="247">
        <f>L113-M113</f>
        <v>-69</v>
      </c>
      <c r="O113" s="247">
        <f t="shared" si="16"/>
        <v>138000</v>
      </c>
      <c r="P113" s="752">
        <f t="shared" si="17"/>
        <v>0.13800000000000001</v>
      </c>
      <c r="Q113" s="352"/>
    </row>
    <row r="114" spans="1:17" s="327" customFormat="1" ht="15.95" customHeight="1">
      <c r="A114" s="262"/>
      <c r="B114" s="264" t="s">
        <v>328</v>
      </c>
      <c r="C114" s="704"/>
      <c r="D114" s="33"/>
      <c r="E114" s="33"/>
      <c r="F114" s="271"/>
      <c r="G114" s="246"/>
      <c r="H114" s="247"/>
      <c r="I114" s="199"/>
      <c r="J114" s="199"/>
      <c r="K114" s="783"/>
      <c r="L114" s="246"/>
      <c r="M114" s="247"/>
      <c r="N114" s="247"/>
      <c r="O114" s="247"/>
      <c r="P114" s="752"/>
      <c r="Q114" s="331"/>
    </row>
    <row r="115" spans="1:17" s="327" customFormat="1" ht="15.95" customHeight="1">
      <c r="A115" s="262">
        <v>13</v>
      </c>
      <c r="B115" s="263" t="s">
        <v>108</v>
      </c>
      <c r="C115" s="704" t="s">
        <v>500</v>
      </c>
      <c r="D115" s="30" t="s">
        <v>432</v>
      </c>
      <c r="E115" s="31" t="s">
        <v>300</v>
      </c>
      <c r="F115" s="501">
        <v>-0.8</v>
      </c>
      <c r="G115" s="246">
        <v>1441000</v>
      </c>
      <c r="H115" s="247">
        <v>1516500</v>
      </c>
      <c r="I115" s="199">
        <f>G115-H115</f>
        <v>-75500</v>
      </c>
      <c r="J115" s="199">
        <f>$F115*I115</f>
        <v>60400</v>
      </c>
      <c r="K115" s="783">
        <f>J115/1000000</f>
        <v>6.0400000000000002E-2</v>
      </c>
      <c r="L115" s="246">
        <v>-217000</v>
      </c>
      <c r="M115" s="247">
        <v>-188000</v>
      </c>
      <c r="N115" s="247">
        <f>L115-M115</f>
        <v>-29000</v>
      </c>
      <c r="O115" s="247">
        <f>$F115*N115</f>
        <v>23200</v>
      </c>
      <c r="P115" s="752">
        <f>O115/1000000</f>
        <v>2.3199999999999998E-2</v>
      </c>
      <c r="Q115" s="339"/>
    </row>
    <row r="116" spans="1:17" s="327" customFormat="1" ht="15.95" customHeight="1">
      <c r="A116" s="262"/>
      <c r="B116" s="265" t="s">
        <v>109</v>
      </c>
      <c r="C116" s="704"/>
      <c r="D116" s="30"/>
      <c r="E116" s="30"/>
      <c r="F116" s="271"/>
      <c r="G116" s="246"/>
      <c r="H116" s="247"/>
      <c r="I116" s="199"/>
      <c r="J116" s="199"/>
      <c r="K116" s="783"/>
      <c r="L116" s="246"/>
      <c r="M116" s="247"/>
      <c r="N116" s="247"/>
      <c r="O116" s="247"/>
      <c r="P116" s="752"/>
      <c r="Q116" s="331"/>
    </row>
    <row r="117" spans="1:17" s="327" customFormat="1" ht="15.95" customHeight="1">
      <c r="A117" s="262">
        <v>14</v>
      </c>
      <c r="B117" s="238" t="s">
        <v>42</v>
      </c>
      <c r="C117" s="704">
        <v>4864843</v>
      </c>
      <c r="D117" s="33" t="s">
        <v>12</v>
      </c>
      <c r="E117" s="31" t="s">
        <v>300</v>
      </c>
      <c r="F117" s="271">
        <v>-1000</v>
      </c>
      <c r="G117" s="246">
        <v>991121</v>
      </c>
      <c r="H117" s="247">
        <v>991212</v>
      </c>
      <c r="I117" s="199">
        <f>G117-H117</f>
        <v>-91</v>
      </c>
      <c r="J117" s="199">
        <f>$F117*I117</f>
        <v>91000</v>
      </c>
      <c r="K117" s="783">
        <f>J117/1000000</f>
        <v>9.0999999999999998E-2</v>
      </c>
      <c r="L117" s="246">
        <v>23943</v>
      </c>
      <c r="M117" s="247">
        <v>24003</v>
      </c>
      <c r="N117" s="247">
        <f>L117-M117</f>
        <v>-60</v>
      </c>
      <c r="O117" s="247">
        <f>$F117*N117</f>
        <v>60000</v>
      </c>
      <c r="P117" s="752">
        <f>O117/1000000</f>
        <v>0.06</v>
      </c>
      <c r="Q117" s="331"/>
    </row>
    <row r="118" spans="1:17" s="327" customFormat="1" ht="15.95" customHeight="1">
      <c r="A118" s="262"/>
      <c r="B118" s="265" t="s">
        <v>43</v>
      </c>
      <c r="C118" s="704"/>
      <c r="D118" s="30"/>
      <c r="E118" s="30"/>
      <c r="F118" s="271"/>
      <c r="G118" s="246"/>
      <c r="H118" s="247"/>
      <c r="I118" s="199"/>
      <c r="J118" s="199"/>
      <c r="K118" s="783"/>
      <c r="L118" s="246"/>
      <c r="M118" s="247"/>
      <c r="N118" s="247"/>
      <c r="O118" s="247"/>
      <c r="P118" s="752"/>
      <c r="Q118" s="331"/>
    </row>
    <row r="119" spans="1:17" s="327" customFormat="1" ht="15.95" customHeight="1">
      <c r="A119" s="262">
        <v>15</v>
      </c>
      <c r="B119" s="263" t="s">
        <v>76</v>
      </c>
      <c r="C119" s="704">
        <v>4902578</v>
      </c>
      <c r="D119" s="30" t="s">
        <v>12</v>
      </c>
      <c r="E119" s="31" t="s">
        <v>300</v>
      </c>
      <c r="F119" s="271">
        <v>-300</v>
      </c>
      <c r="G119" s="246">
        <v>998507</v>
      </c>
      <c r="H119" s="247">
        <v>998507</v>
      </c>
      <c r="I119" s="199">
        <f>G119-H119</f>
        <v>0</v>
      </c>
      <c r="J119" s="199">
        <f>$F119*I119</f>
        <v>0</v>
      </c>
      <c r="K119" s="783">
        <f>J119/1000000</f>
        <v>0</v>
      </c>
      <c r="L119" s="246">
        <v>999767</v>
      </c>
      <c r="M119" s="247">
        <v>999767</v>
      </c>
      <c r="N119" s="247">
        <f>L119-M119</f>
        <v>0</v>
      </c>
      <c r="O119" s="247">
        <f>$F119*N119</f>
        <v>0</v>
      </c>
      <c r="P119" s="752">
        <f>O119/1000000</f>
        <v>0</v>
      </c>
      <c r="Q119" s="331"/>
    </row>
    <row r="120" spans="1:17" s="327" customFormat="1" ht="15.95" customHeight="1">
      <c r="A120" s="262"/>
      <c r="B120" s="264" t="s">
        <v>46</v>
      </c>
      <c r="C120" s="262"/>
      <c r="D120" s="33"/>
      <c r="E120" s="33"/>
      <c r="F120" s="271"/>
      <c r="G120" s="246"/>
      <c r="H120" s="247"/>
      <c r="I120" s="199"/>
      <c r="J120" s="199"/>
      <c r="K120" s="783"/>
      <c r="L120" s="246"/>
      <c r="M120" s="247"/>
      <c r="N120" s="247"/>
      <c r="O120" s="247"/>
      <c r="P120" s="752"/>
      <c r="Q120" s="144"/>
    </row>
    <row r="121" spans="1:17" s="327" customFormat="1" ht="15.95" customHeight="1">
      <c r="A121" s="262"/>
      <c r="B121" s="264" t="s">
        <v>47</v>
      </c>
      <c r="C121" s="262"/>
      <c r="D121" s="33"/>
      <c r="E121" s="33"/>
      <c r="F121" s="271"/>
      <c r="G121" s="246"/>
      <c r="H121" s="247"/>
      <c r="I121" s="199"/>
      <c r="J121" s="199"/>
      <c r="K121" s="783"/>
      <c r="L121" s="246"/>
      <c r="M121" s="247"/>
      <c r="N121" s="247"/>
      <c r="O121" s="247"/>
      <c r="P121" s="752"/>
      <c r="Q121" s="144"/>
    </row>
    <row r="122" spans="1:17" s="327" customFormat="1" ht="15.95" customHeight="1">
      <c r="A122" s="268"/>
      <c r="B122" s="270" t="s">
        <v>60</v>
      </c>
      <c r="C122" s="704"/>
      <c r="D122" s="33"/>
      <c r="E122" s="33"/>
      <c r="F122" s="271"/>
      <c r="G122" s="246"/>
      <c r="H122" s="247"/>
      <c r="I122" s="199"/>
      <c r="J122" s="199"/>
      <c r="K122" s="783"/>
      <c r="L122" s="246"/>
      <c r="M122" s="247"/>
      <c r="N122" s="247"/>
      <c r="O122" s="247"/>
      <c r="P122" s="752"/>
      <c r="Q122" s="144"/>
    </row>
    <row r="123" spans="1:17" s="327" customFormat="1" ht="17.25" customHeight="1">
      <c r="A123" s="262">
        <v>16</v>
      </c>
      <c r="B123" s="360" t="s">
        <v>61</v>
      </c>
      <c r="C123" s="704">
        <v>4902519</v>
      </c>
      <c r="D123" s="30" t="s">
        <v>12</v>
      </c>
      <c r="E123" s="31" t="s">
        <v>300</v>
      </c>
      <c r="F123" s="271">
        <v>-500</v>
      </c>
      <c r="G123" s="246">
        <v>1</v>
      </c>
      <c r="H123" s="247">
        <v>1</v>
      </c>
      <c r="I123" s="199">
        <f>G123-H123</f>
        <v>0</v>
      </c>
      <c r="J123" s="199">
        <f>$F123*I123</f>
        <v>0</v>
      </c>
      <c r="K123" s="783">
        <f>J123/1000000</f>
        <v>0</v>
      </c>
      <c r="L123" s="246">
        <v>71</v>
      </c>
      <c r="M123" s="247">
        <v>58</v>
      </c>
      <c r="N123" s="247">
        <f>L123-M123</f>
        <v>13</v>
      </c>
      <c r="O123" s="247">
        <f>$F123*N123</f>
        <v>-6500</v>
      </c>
      <c r="P123" s="752">
        <f>O123/1000000</f>
        <v>-6.4999999999999997E-3</v>
      </c>
      <c r="Q123" s="331"/>
    </row>
    <row r="124" spans="1:17" s="327" customFormat="1" ht="15.95" customHeight="1">
      <c r="A124" s="262">
        <v>17</v>
      </c>
      <c r="B124" s="360" t="s">
        <v>62</v>
      </c>
      <c r="C124" s="704">
        <v>4902579</v>
      </c>
      <c r="D124" s="30" t="s">
        <v>12</v>
      </c>
      <c r="E124" s="31" t="s">
        <v>300</v>
      </c>
      <c r="F124" s="271">
        <v>-500</v>
      </c>
      <c r="G124" s="246">
        <v>999882</v>
      </c>
      <c r="H124" s="247">
        <v>999868</v>
      </c>
      <c r="I124" s="199">
        <f>G124-H124</f>
        <v>14</v>
      </c>
      <c r="J124" s="199">
        <f>$F124*I124</f>
        <v>-7000</v>
      </c>
      <c r="K124" s="783">
        <f>J124/1000000</f>
        <v>-7.0000000000000001E-3</v>
      </c>
      <c r="L124" s="246">
        <v>2785</v>
      </c>
      <c r="M124" s="247">
        <v>2783</v>
      </c>
      <c r="N124" s="247">
        <f>L124-M124</f>
        <v>2</v>
      </c>
      <c r="O124" s="247">
        <f>$F124*N124</f>
        <v>-1000</v>
      </c>
      <c r="P124" s="752">
        <f>O124/1000000</f>
        <v>-1E-3</v>
      </c>
      <c r="Q124" s="331"/>
    </row>
    <row r="125" spans="1:17" s="327" customFormat="1" ht="15.95" customHeight="1">
      <c r="A125" s="262">
        <v>18</v>
      </c>
      <c r="B125" s="360" t="s">
        <v>63</v>
      </c>
      <c r="C125" s="704">
        <v>4865089</v>
      </c>
      <c r="D125" s="30" t="s">
        <v>12</v>
      </c>
      <c r="E125" s="31" t="s">
        <v>300</v>
      </c>
      <c r="F125" s="271">
        <v>-500</v>
      </c>
      <c r="G125" s="246">
        <v>999961</v>
      </c>
      <c r="H125" s="247">
        <v>999976</v>
      </c>
      <c r="I125" s="199">
        <f>G125-H125</f>
        <v>-15</v>
      </c>
      <c r="J125" s="199">
        <f>$F125*I125</f>
        <v>7500</v>
      </c>
      <c r="K125" s="783">
        <f>J125/1000000</f>
        <v>7.4999999999999997E-3</v>
      </c>
      <c r="L125" s="246">
        <v>38</v>
      </c>
      <c r="M125" s="247">
        <v>31</v>
      </c>
      <c r="N125" s="247">
        <f>L125-M125</f>
        <v>7</v>
      </c>
      <c r="O125" s="247">
        <f>$F125*N125</f>
        <v>-3500</v>
      </c>
      <c r="P125" s="752">
        <f>O125/1000000</f>
        <v>-3.5000000000000001E-3</v>
      </c>
      <c r="Q125" s="331"/>
    </row>
    <row r="126" spans="1:17" s="327" customFormat="1" ht="15.95" customHeight="1">
      <c r="A126" s="262">
        <v>19</v>
      </c>
      <c r="B126" s="360" t="s">
        <v>64</v>
      </c>
      <c r="C126" s="704">
        <v>4865090</v>
      </c>
      <c r="D126" s="30" t="s">
        <v>12</v>
      </c>
      <c r="E126" s="31" t="s">
        <v>300</v>
      </c>
      <c r="F126" s="501">
        <v>-500</v>
      </c>
      <c r="G126" s="246">
        <v>1220</v>
      </c>
      <c r="H126" s="247">
        <v>1212</v>
      </c>
      <c r="I126" s="199">
        <f>G126-H126</f>
        <v>8</v>
      </c>
      <c r="J126" s="199">
        <f>$F126*I126</f>
        <v>-4000</v>
      </c>
      <c r="K126" s="783">
        <f>J126/1000000</f>
        <v>-4.0000000000000001E-3</v>
      </c>
      <c r="L126" s="246">
        <v>1851</v>
      </c>
      <c r="M126" s="247">
        <v>1841</v>
      </c>
      <c r="N126" s="247">
        <f>L126-M126</f>
        <v>10</v>
      </c>
      <c r="O126" s="247">
        <f>$F126*N126</f>
        <v>-5000</v>
      </c>
      <c r="P126" s="752">
        <f>O126/1000000</f>
        <v>-5.0000000000000001E-3</v>
      </c>
      <c r="Q126" s="331"/>
    </row>
    <row r="127" spans="1:17" s="327" customFormat="1" ht="15.95" customHeight="1">
      <c r="A127" s="262"/>
      <c r="B127" s="270" t="s">
        <v>30</v>
      </c>
      <c r="C127" s="704"/>
      <c r="D127" s="33"/>
      <c r="E127" s="33"/>
      <c r="F127" s="271"/>
      <c r="G127" s="246"/>
      <c r="H127" s="247"/>
      <c r="I127" s="199"/>
      <c r="J127" s="199"/>
      <c r="K127" s="783"/>
      <c r="L127" s="246"/>
      <c r="M127" s="247"/>
      <c r="N127" s="247"/>
      <c r="O127" s="247"/>
      <c r="P127" s="752"/>
      <c r="Q127" s="331"/>
    </row>
    <row r="128" spans="1:17" s="327" customFormat="1" ht="15.95" customHeight="1">
      <c r="A128" s="262">
        <v>20</v>
      </c>
      <c r="B128" s="560" t="s">
        <v>65</v>
      </c>
      <c r="C128" s="704">
        <v>4864797</v>
      </c>
      <c r="D128" s="30" t="s">
        <v>12</v>
      </c>
      <c r="E128" s="31" t="s">
        <v>300</v>
      </c>
      <c r="F128" s="271">
        <v>-100</v>
      </c>
      <c r="G128" s="246">
        <v>62215</v>
      </c>
      <c r="H128" s="247">
        <v>61274</v>
      </c>
      <c r="I128" s="199">
        <f>G128-H128</f>
        <v>941</v>
      </c>
      <c r="J128" s="199">
        <f>$F128*I128</f>
        <v>-94100</v>
      </c>
      <c r="K128" s="783">
        <f>J128/1000000</f>
        <v>-9.4100000000000003E-2</v>
      </c>
      <c r="L128" s="246">
        <v>4441</v>
      </c>
      <c r="M128" s="247">
        <v>4441</v>
      </c>
      <c r="N128" s="247">
        <f>L128-M128</f>
        <v>0</v>
      </c>
      <c r="O128" s="247">
        <f>$F128*N128</f>
        <v>0</v>
      </c>
      <c r="P128" s="752">
        <f>O128/1000000</f>
        <v>0</v>
      </c>
      <c r="Q128" s="331"/>
    </row>
    <row r="129" spans="1:17" s="327" customFormat="1" ht="15.95" customHeight="1">
      <c r="A129" s="262">
        <v>21</v>
      </c>
      <c r="B129" s="560" t="s">
        <v>131</v>
      </c>
      <c r="C129" s="704">
        <v>4865077</v>
      </c>
      <c r="D129" s="30" t="s">
        <v>12</v>
      </c>
      <c r="E129" s="31" t="s">
        <v>300</v>
      </c>
      <c r="F129" s="271">
        <v>-133.33000000000001</v>
      </c>
      <c r="G129" s="246">
        <v>87</v>
      </c>
      <c r="H129" s="247">
        <v>40</v>
      </c>
      <c r="I129" s="199">
        <f>G129-H129</f>
        <v>47</v>
      </c>
      <c r="J129" s="199">
        <f>$F129*I129</f>
        <v>-6266.51</v>
      </c>
      <c r="K129" s="783">
        <f>J129/1000000</f>
        <v>-6.2665100000000003E-3</v>
      </c>
      <c r="L129" s="246">
        <v>266</v>
      </c>
      <c r="M129" s="247">
        <v>264</v>
      </c>
      <c r="N129" s="247">
        <f>L129-M129</f>
        <v>2</v>
      </c>
      <c r="O129" s="247">
        <f>$F129*N129</f>
        <v>-266.66000000000003</v>
      </c>
      <c r="P129" s="752">
        <f>O129/1000000</f>
        <v>-2.6666E-4</v>
      </c>
      <c r="Q129" s="331"/>
    </row>
    <row r="130" spans="1:17" s="327" customFormat="1" ht="15.95" customHeight="1">
      <c r="A130" s="262"/>
      <c r="B130" s="270" t="s">
        <v>430</v>
      </c>
      <c r="C130" s="704"/>
      <c r="D130" s="30"/>
      <c r="E130" s="31"/>
      <c r="F130" s="271"/>
      <c r="G130" s="246"/>
      <c r="H130" s="247"/>
      <c r="I130" s="199"/>
      <c r="J130" s="199"/>
      <c r="K130" s="783"/>
      <c r="L130" s="246"/>
      <c r="M130" s="247"/>
      <c r="N130" s="247"/>
      <c r="O130" s="247"/>
      <c r="P130" s="752"/>
      <c r="Q130" s="331"/>
    </row>
    <row r="131" spans="1:17" s="327" customFormat="1" ht="14.25" customHeight="1">
      <c r="A131" s="262">
        <v>22</v>
      </c>
      <c r="B131" s="263" t="s">
        <v>59</v>
      </c>
      <c r="C131" s="704">
        <v>4902568</v>
      </c>
      <c r="D131" s="30" t="s">
        <v>12</v>
      </c>
      <c r="E131" s="31" t="s">
        <v>300</v>
      </c>
      <c r="F131" s="271">
        <v>-100</v>
      </c>
      <c r="G131" s="246">
        <v>992147</v>
      </c>
      <c r="H131" s="247">
        <v>992130</v>
      </c>
      <c r="I131" s="199">
        <f>G131-H131</f>
        <v>17</v>
      </c>
      <c r="J131" s="199">
        <f>$F131*I131</f>
        <v>-1700</v>
      </c>
      <c r="K131" s="783">
        <f>J131/1000000</f>
        <v>-1.6999999999999999E-3</v>
      </c>
      <c r="L131" s="246">
        <v>5196</v>
      </c>
      <c r="M131" s="247">
        <v>4989</v>
      </c>
      <c r="N131" s="247">
        <f>L131-M131</f>
        <v>207</v>
      </c>
      <c r="O131" s="247">
        <f>$F131*N131</f>
        <v>-20700</v>
      </c>
      <c r="P131" s="752">
        <f>O131/1000000</f>
        <v>-2.07E-2</v>
      </c>
      <c r="Q131" s="331"/>
    </row>
    <row r="132" spans="1:17" s="327" customFormat="1" ht="15.95" customHeight="1">
      <c r="A132" s="262"/>
      <c r="B132" s="265" t="s">
        <v>67</v>
      </c>
      <c r="C132" s="704"/>
      <c r="D132" s="30"/>
      <c r="E132" s="30"/>
      <c r="F132" s="271"/>
      <c r="G132" s="246"/>
      <c r="H132" s="247"/>
      <c r="I132" s="199"/>
      <c r="J132" s="199"/>
      <c r="K132" s="783"/>
      <c r="L132" s="246"/>
      <c r="M132" s="247"/>
      <c r="N132" s="247"/>
      <c r="O132" s="247"/>
      <c r="P132" s="752"/>
      <c r="Q132" s="331"/>
    </row>
    <row r="133" spans="1:17" s="327" customFormat="1" ht="15.95" customHeight="1">
      <c r="A133" s="262">
        <v>23</v>
      </c>
      <c r="B133" s="263" t="s">
        <v>68</v>
      </c>
      <c r="C133" s="704">
        <v>4902599</v>
      </c>
      <c r="D133" s="30" t="s">
        <v>12</v>
      </c>
      <c r="E133" s="31" t="s">
        <v>300</v>
      </c>
      <c r="F133" s="252">
        <v>-1333.33</v>
      </c>
      <c r="G133" s="246">
        <v>192</v>
      </c>
      <c r="H133" s="247">
        <v>176</v>
      </c>
      <c r="I133" s="199">
        <f>G133-H133</f>
        <v>16</v>
      </c>
      <c r="J133" s="199">
        <f>$F133*I133</f>
        <v>-21333.279999999999</v>
      </c>
      <c r="K133" s="783">
        <f>J133/1000000</f>
        <v>-2.133328E-2</v>
      </c>
      <c r="L133" s="246">
        <v>201</v>
      </c>
      <c r="M133" s="247">
        <v>195</v>
      </c>
      <c r="N133" s="247">
        <f>L133-M133</f>
        <v>6</v>
      </c>
      <c r="O133" s="247">
        <f>$F133*N133</f>
        <v>-7999.98</v>
      </c>
      <c r="P133" s="752">
        <f>O133/1000000</f>
        <v>-7.9999800000000003E-3</v>
      </c>
      <c r="Q133" s="331"/>
    </row>
    <row r="134" spans="1:17" s="327" customFormat="1" ht="15.95" customHeight="1">
      <c r="A134" s="262">
        <v>24</v>
      </c>
      <c r="B134" s="263" t="s">
        <v>69</v>
      </c>
      <c r="C134" s="704">
        <v>4865082</v>
      </c>
      <c r="D134" s="30" t="s">
        <v>12</v>
      </c>
      <c r="E134" s="31" t="s">
        <v>300</v>
      </c>
      <c r="F134" s="252">
        <v>-133.33000000000001</v>
      </c>
      <c r="G134" s="246">
        <v>1629</v>
      </c>
      <c r="H134" s="247">
        <v>1469</v>
      </c>
      <c r="I134" s="199">
        <f>G134-H134</f>
        <v>160</v>
      </c>
      <c r="J134" s="199">
        <f>$F134*I134</f>
        <v>-21332.800000000003</v>
      </c>
      <c r="K134" s="783">
        <f>J134/1000000</f>
        <v>-2.1332800000000002E-2</v>
      </c>
      <c r="L134" s="246">
        <v>732</v>
      </c>
      <c r="M134" s="247">
        <v>711</v>
      </c>
      <c r="N134" s="247">
        <f>L134-M134</f>
        <v>21</v>
      </c>
      <c r="O134" s="247">
        <f>$F134*N134</f>
        <v>-2799.9300000000003</v>
      </c>
      <c r="P134" s="752">
        <f>O134/1000000</f>
        <v>-2.7999300000000004E-3</v>
      </c>
      <c r="Q134" s="339"/>
    </row>
    <row r="135" spans="1:17" s="327" customFormat="1" ht="15.95" customHeight="1">
      <c r="A135" s="246">
        <v>25</v>
      </c>
      <c r="B135" s="563" t="s">
        <v>70</v>
      </c>
      <c r="C135" s="704">
        <v>4902577</v>
      </c>
      <c r="D135" s="333" t="s">
        <v>12</v>
      </c>
      <c r="E135" s="334" t="s">
        <v>300</v>
      </c>
      <c r="F135" s="266">
        <v>-100</v>
      </c>
      <c r="G135" s="246">
        <v>4791</v>
      </c>
      <c r="H135" s="247">
        <v>4569</v>
      </c>
      <c r="I135" s="247">
        <f>G135-H135</f>
        <v>222</v>
      </c>
      <c r="J135" s="247">
        <f>$F135*I135</f>
        <v>-22200</v>
      </c>
      <c r="K135" s="752">
        <f>J135/1000000</f>
        <v>-2.2200000000000001E-2</v>
      </c>
      <c r="L135" s="246">
        <v>948</v>
      </c>
      <c r="M135" s="247">
        <v>930</v>
      </c>
      <c r="N135" s="247">
        <f>L135-M135</f>
        <v>18</v>
      </c>
      <c r="O135" s="247">
        <f>$F135*N135</f>
        <v>-1800</v>
      </c>
      <c r="P135" s="752">
        <f>O135/1000000</f>
        <v>-1.8E-3</v>
      </c>
      <c r="Q135" s="339"/>
    </row>
    <row r="136" spans="1:17" s="327" customFormat="1" ht="15.95" customHeight="1">
      <c r="A136" s="496"/>
      <c r="B136" s="564" t="s">
        <v>433</v>
      </c>
      <c r="C136" s="522"/>
      <c r="D136" s="719"/>
      <c r="E136" s="549"/>
      <c r="F136" s="718"/>
      <c r="G136" s="246"/>
      <c r="H136" s="247"/>
      <c r="I136" s="524"/>
      <c r="J136" s="524"/>
      <c r="K136" s="791"/>
      <c r="L136" s="246"/>
      <c r="M136" s="247"/>
      <c r="N136" s="524"/>
      <c r="O136" s="524"/>
      <c r="P136" s="793"/>
      <c r="Q136" s="352"/>
    </row>
    <row r="137" spans="1:17" s="327" customFormat="1" ht="15.95" customHeight="1">
      <c r="A137" s="527">
        <v>26</v>
      </c>
      <c r="B137" s="562" t="s">
        <v>427</v>
      </c>
      <c r="C137" s="522" t="s">
        <v>506</v>
      </c>
      <c r="D137" s="30" t="s">
        <v>432</v>
      </c>
      <c r="E137" s="31" t="s">
        <v>300</v>
      </c>
      <c r="F137" s="718">
        <v>-1</v>
      </c>
      <c r="G137" s="246">
        <v>184160</v>
      </c>
      <c r="H137" s="247">
        <v>167510</v>
      </c>
      <c r="I137" s="524">
        <f>G137-H137</f>
        <v>16650</v>
      </c>
      <c r="J137" s="524">
        <f>$F137*I137</f>
        <v>-16650</v>
      </c>
      <c r="K137" s="791">
        <f>J137/1000000</f>
        <v>-1.6650000000000002E-2</v>
      </c>
      <c r="L137" s="246">
        <v>533969.98</v>
      </c>
      <c r="M137" s="247">
        <v>525689.98</v>
      </c>
      <c r="N137" s="524">
        <f>L137-M137</f>
        <v>8280</v>
      </c>
      <c r="O137" s="524">
        <f>$F137*N137</f>
        <v>-8280</v>
      </c>
      <c r="P137" s="793">
        <f>O137/1000000</f>
        <v>-8.2799999999999992E-3</v>
      </c>
      <c r="Q137" s="685"/>
    </row>
    <row r="138" spans="1:17" s="327" customFormat="1" ht="15.95" customHeight="1">
      <c r="A138" s="527">
        <v>27</v>
      </c>
      <c r="B138" s="562" t="s">
        <v>428</v>
      </c>
      <c r="C138" s="522" t="s">
        <v>513</v>
      </c>
      <c r="D138" s="30" t="s">
        <v>432</v>
      </c>
      <c r="E138" s="31" t="s">
        <v>300</v>
      </c>
      <c r="F138" s="718">
        <v>-6000</v>
      </c>
      <c r="G138" s="246">
        <v>5.38</v>
      </c>
      <c r="H138" s="247">
        <v>5.35</v>
      </c>
      <c r="I138" s="524">
        <f>G138-H138</f>
        <v>3.0000000000000249E-2</v>
      </c>
      <c r="J138" s="524">
        <f>$F138*I138</f>
        <v>-180.00000000000148</v>
      </c>
      <c r="K138" s="791">
        <f>J138/1000000</f>
        <v>-1.8000000000000148E-4</v>
      </c>
      <c r="L138" s="246">
        <v>42.37</v>
      </c>
      <c r="M138" s="247">
        <v>34.35</v>
      </c>
      <c r="N138" s="524">
        <f>L138-M138</f>
        <v>8.019999999999996</v>
      </c>
      <c r="O138" s="524">
        <f>$F138*N138</f>
        <v>-48119.999999999978</v>
      </c>
      <c r="P138" s="793">
        <f>O138/1000000</f>
        <v>-4.8119999999999975E-2</v>
      </c>
      <c r="Q138" s="685"/>
    </row>
    <row r="139" spans="1:17" s="327" customFormat="1" ht="15.95" customHeight="1">
      <c r="A139" s="527">
        <v>28</v>
      </c>
      <c r="B139" s="562" t="s">
        <v>429</v>
      </c>
      <c r="C139" s="522" t="s">
        <v>507</v>
      </c>
      <c r="D139" s="30" t="s">
        <v>432</v>
      </c>
      <c r="E139" s="31" t="s">
        <v>300</v>
      </c>
      <c r="F139" s="718">
        <v>-1</v>
      </c>
      <c r="G139" s="246">
        <v>460800</v>
      </c>
      <c r="H139" s="247">
        <v>455200</v>
      </c>
      <c r="I139" s="524">
        <f>G139-H139</f>
        <v>5600</v>
      </c>
      <c r="J139" s="524">
        <f>$F139*I139</f>
        <v>-5600</v>
      </c>
      <c r="K139" s="791">
        <f>J139/1000000</f>
        <v>-5.5999999999999999E-3</v>
      </c>
      <c r="L139" s="246">
        <v>2705600</v>
      </c>
      <c r="M139" s="247">
        <v>2643200</v>
      </c>
      <c r="N139" s="524">
        <f>L139-M139</f>
        <v>62400</v>
      </c>
      <c r="O139" s="524">
        <f>$F139*N139</f>
        <v>-62400</v>
      </c>
      <c r="P139" s="793">
        <f>O139/1000000</f>
        <v>-6.2399999999999997E-2</v>
      </c>
      <c r="Q139" s="685"/>
    </row>
    <row r="140" spans="1:17" s="327" customFormat="1" ht="15.95" customHeight="1">
      <c r="A140" s="527"/>
      <c r="B140" s="722" t="s">
        <v>468</v>
      </c>
      <c r="C140" s="522"/>
      <c r="D140" s="30"/>
      <c r="E140" s="31"/>
      <c r="F140" s="718"/>
      <c r="G140" s="246"/>
      <c r="H140" s="247"/>
      <c r="I140" s="524"/>
      <c r="J140" s="524"/>
      <c r="K140" s="791"/>
      <c r="L140" s="246"/>
      <c r="M140" s="247"/>
      <c r="N140" s="524"/>
      <c r="O140" s="524"/>
      <c r="P140" s="793"/>
      <c r="Q140" s="685"/>
    </row>
    <row r="141" spans="1:17" s="327" customFormat="1" ht="15.95" customHeight="1">
      <c r="A141" s="527">
        <v>29</v>
      </c>
      <c r="B141" s="562" t="s">
        <v>474</v>
      </c>
      <c r="C141" s="522" t="s">
        <v>476</v>
      </c>
      <c r="D141" s="30" t="s">
        <v>432</v>
      </c>
      <c r="E141" s="31" t="s">
        <v>300</v>
      </c>
      <c r="F141" s="718">
        <v>-1</v>
      </c>
      <c r="G141" s="246">
        <v>-880000</v>
      </c>
      <c r="H141" s="247">
        <v>-870000</v>
      </c>
      <c r="I141" s="524">
        <f>G141-H141</f>
        <v>-10000</v>
      </c>
      <c r="J141" s="524">
        <f>$F141*I141</f>
        <v>10000</v>
      </c>
      <c r="K141" s="791">
        <f>J141/1000000</f>
        <v>0.01</v>
      </c>
      <c r="L141" s="246">
        <v>-271000</v>
      </c>
      <c r="M141" s="247">
        <v>-241000</v>
      </c>
      <c r="N141" s="524">
        <f>L141-M141</f>
        <v>-30000</v>
      </c>
      <c r="O141" s="524">
        <f>$F141*N141</f>
        <v>30000</v>
      </c>
      <c r="P141" s="793">
        <f>O141/1000000</f>
        <v>0.03</v>
      </c>
      <c r="Q141" s="339"/>
    </row>
    <row r="142" spans="1:17" s="327" customFormat="1" ht="15.95" customHeight="1">
      <c r="A142" s="527">
        <v>30</v>
      </c>
      <c r="B142" s="562" t="s">
        <v>475</v>
      </c>
      <c r="C142" s="522" t="s">
        <v>477</v>
      </c>
      <c r="D142" s="30" t="s">
        <v>432</v>
      </c>
      <c r="E142" s="31" t="s">
        <v>300</v>
      </c>
      <c r="F142" s="718">
        <v>-1</v>
      </c>
      <c r="G142" s="246">
        <v>-512000</v>
      </c>
      <c r="H142" s="247">
        <v>-501000</v>
      </c>
      <c r="I142" s="524">
        <f>G142-H142</f>
        <v>-11000</v>
      </c>
      <c r="J142" s="524">
        <f>$F142*I142</f>
        <v>11000</v>
      </c>
      <c r="K142" s="791">
        <f>J142/1000000</f>
        <v>1.0999999999999999E-2</v>
      </c>
      <c r="L142" s="246">
        <v>-396000</v>
      </c>
      <c r="M142" s="247">
        <v>-384000</v>
      </c>
      <c r="N142" s="524">
        <f>L142-M142</f>
        <v>-12000</v>
      </c>
      <c r="O142" s="524">
        <f>$F142*N142</f>
        <v>12000</v>
      </c>
      <c r="P142" s="793">
        <f>O142/1000000</f>
        <v>1.2E-2</v>
      </c>
      <c r="Q142" s="339"/>
    </row>
    <row r="143" spans="1:17" s="327" customFormat="1" ht="15.95" customHeight="1">
      <c r="A143" s="527">
        <v>31</v>
      </c>
      <c r="B143" s="906" t="s">
        <v>510</v>
      </c>
      <c r="C143" s="718" t="s">
        <v>511</v>
      </c>
      <c r="D143" s="30" t="s">
        <v>432</v>
      </c>
      <c r="E143" s="334" t="s">
        <v>300</v>
      </c>
      <c r="F143" s="718">
        <v>-1</v>
      </c>
      <c r="G143" s="246">
        <v>-537000</v>
      </c>
      <c r="H143" s="247">
        <v>-529000</v>
      </c>
      <c r="I143" s="524">
        <f>G143-H143</f>
        <v>-8000</v>
      </c>
      <c r="J143" s="524">
        <f>$F143*I143</f>
        <v>8000</v>
      </c>
      <c r="K143" s="791">
        <f>J143/1000000</f>
        <v>8.0000000000000002E-3</v>
      </c>
      <c r="L143" s="246">
        <v>-189000</v>
      </c>
      <c r="M143" s="247">
        <v>-172000</v>
      </c>
      <c r="N143" s="524">
        <f>L143-M143</f>
        <v>-17000</v>
      </c>
      <c r="O143" s="524">
        <f>$F143*N143</f>
        <v>17000</v>
      </c>
      <c r="P143" s="793">
        <f>O143/1000000</f>
        <v>1.7000000000000001E-2</v>
      </c>
      <c r="Q143" s="339"/>
    </row>
    <row r="144" spans="1:17" s="327" customFormat="1" ht="15.95" customHeight="1">
      <c r="A144" s="527">
        <v>32</v>
      </c>
      <c r="B144" s="906" t="s">
        <v>504</v>
      </c>
      <c r="C144" s="718" t="s">
        <v>505</v>
      </c>
      <c r="D144" s="30" t="s">
        <v>432</v>
      </c>
      <c r="E144" s="334" t="s">
        <v>300</v>
      </c>
      <c r="F144" s="718">
        <v>-1</v>
      </c>
      <c r="G144" s="246">
        <v>-1132000</v>
      </c>
      <c r="H144" s="247">
        <v>-1103000.06</v>
      </c>
      <c r="I144" s="524">
        <f>G144-H144</f>
        <v>-28999.939999999944</v>
      </c>
      <c r="J144" s="524">
        <f>$F144*I144</f>
        <v>28999.939999999944</v>
      </c>
      <c r="K144" s="791">
        <f>J144/1000000</f>
        <v>2.8999939999999943E-2</v>
      </c>
      <c r="L144" s="246">
        <v>-258000</v>
      </c>
      <c r="M144" s="247">
        <v>-247000</v>
      </c>
      <c r="N144" s="524">
        <f>L144-M144</f>
        <v>-11000</v>
      </c>
      <c r="O144" s="524">
        <f>$F144*N144</f>
        <v>11000</v>
      </c>
      <c r="P144" s="793">
        <f>O144/1000000</f>
        <v>1.0999999999999999E-2</v>
      </c>
      <c r="Q144" s="339"/>
    </row>
    <row r="145" spans="1:18" s="327" customFormat="1" ht="15.95" customHeight="1">
      <c r="A145" s="980" t="s">
        <v>433</v>
      </c>
      <c r="B145" s="981"/>
      <c r="C145" s="522"/>
      <c r="D145" s="30"/>
      <c r="E145" s="31"/>
      <c r="F145" s="718"/>
      <c r="G145" s="246"/>
      <c r="H145" s="247"/>
      <c r="I145" s="524"/>
      <c r="J145" s="524"/>
      <c r="K145" s="791"/>
      <c r="L145" s="246"/>
      <c r="M145" s="247"/>
      <c r="N145" s="524"/>
      <c r="O145" s="524"/>
      <c r="P145" s="791"/>
      <c r="Q145" s="339"/>
    </row>
    <row r="146" spans="1:18" s="327" customFormat="1" ht="15.95" customHeight="1">
      <c r="A146" s="527">
        <v>31</v>
      </c>
      <c r="B146" s="907" t="s">
        <v>479</v>
      </c>
      <c r="C146" s="718" t="s">
        <v>480</v>
      </c>
      <c r="D146" s="536" t="s">
        <v>432</v>
      </c>
      <c r="E146" s="908" t="s">
        <v>300</v>
      </c>
      <c r="F146" s="724">
        <v>-1200</v>
      </c>
      <c r="G146" s="246">
        <v>97.76</v>
      </c>
      <c r="H146" s="247">
        <v>86.08</v>
      </c>
      <c r="I146" s="524">
        <f t="shared" ref="I146:I151" si="18">G146-H146</f>
        <v>11.680000000000007</v>
      </c>
      <c r="J146" s="524">
        <f t="shared" ref="J146:J151" si="19">$F146*I146</f>
        <v>-14016.000000000007</v>
      </c>
      <c r="K146" s="791">
        <f t="shared" ref="K146:K151" si="20">J146/1000000</f>
        <v>-1.4016000000000008E-2</v>
      </c>
      <c r="L146" s="246">
        <v>152.01</v>
      </c>
      <c r="M146" s="247">
        <v>147.74</v>
      </c>
      <c r="N146" s="524">
        <f t="shared" ref="N146:N151" si="21">L146-M146</f>
        <v>4.2699999999999818</v>
      </c>
      <c r="O146" s="524">
        <f t="shared" ref="O146:O151" si="22">$F146*N146</f>
        <v>-5123.9999999999782</v>
      </c>
      <c r="P146" s="793">
        <f t="shared" ref="P146:P151" si="23">O146/1000000</f>
        <v>-5.1239999999999784E-3</v>
      </c>
      <c r="Q146" s="339"/>
    </row>
    <row r="147" spans="1:18" s="327" customFormat="1" ht="15.95" customHeight="1">
      <c r="A147" s="527">
        <v>32</v>
      </c>
      <c r="B147" s="907" t="s">
        <v>481</v>
      </c>
      <c r="C147" s="718" t="s">
        <v>482</v>
      </c>
      <c r="D147" s="536" t="s">
        <v>432</v>
      </c>
      <c r="E147" s="908" t="s">
        <v>300</v>
      </c>
      <c r="F147" s="724">
        <v>-1200</v>
      </c>
      <c r="G147" s="246">
        <v>15.46</v>
      </c>
      <c r="H147" s="247">
        <v>15.12</v>
      </c>
      <c r="I147" s="524">
        <f t="shared" si="18"/>
        <v>0.34000000000000163</v>
      </c>
      <c r="J147" s="524">
        <f t="shared" si="19"/>
        <v>-408.00000000000193</v>
      </c>
      <c r="K147" s="791">
        <f t="shared" si="20"/>
        <v>-4.0800000000000195E-4</v>
      </c>
      <c r="L147" s="246">
        <v>326.33</v>
      </c>
      <c r="M147" s="247">
        <v>318</v>
      </c>
      <c r="N147" s="524">
        <f t="shared" si="21"/>
        <v>8.3299999999999841</v>
      </c>
      <c r="O147" s="524">
        <f t="shared" si="22"/>
        <v>-9995.9999999999818</v>
      </c>
      <c r="P147" s="793">
        <f t="shared" si="23"/>
        <v>-9.9959999999999823E-3</v>
      </c>
      <c r="Q147" s="339"/>
    </row>
    <row r="148" spans="1:18" s="327" customFormat="1" ht="15.95" customHeight="1">
      <c r="A148" s="527">
        <v>33</v>
      </c>
      <c r="B148" s="907" t="s">
        <v>483</v>
      </c>
      <c r="C148" s="718" t="s">
        <v>484</v>
      </c>
      <c r="D148" s="536" t="s">
        <v>432</v>
      </c>
      <c r="E148" s="908" t="s">
        <v>300</v>
      </c>
      <c r="F148" s="724">
        <v>-1200</v>
      </c>
      <c r="G148" s="246">
        <v>4.21</v>
      </c>
      <c r="H148" s="247">
        <v>4.16</v>
      </c>
      <c r="I148" s="524">
        <f t="shared" si="18"/>
        <v>4.9999999999999822E-2</v>
      </c>
      <c r="J148" s="524">
        <f t="shared" si="19"/>
        <v>-59.999999999999787</v>
      </c>
      <c r="K148" s="791">
        <f t="shared" si="20"/>
        <v>-5.9999999999999785E-5</v>
      </c>
      <c r="L148" s="246">
        <v>149.63999999999999</v>
      </c>
      <c r="M148" s="247">
        <v>146.41999999999999</v>
      </c>
      <c r="N148" s="524">
        <f t="shared" si="21"/>
        <v>3.2199999999999989</v>
      </c>
      <c r="O148" s="524">
        <f t="shared" si="22"/>
        <v>-3863.9999999999986</v>
      </c>
      <c r="P148" s="793">
        <f t="shared" si="23"/>
        <v>-3.8639999999999985E-3</v>
      </c>
      <c r="Q148" s="339"/>
    </row>
    <row r="149" spans="1:18" s="327" customFormat="1" ht="15.95" customHeight="1">
      <c r="A149" s="527">
        <v>34</v>
      </c>
      <c r="B149" s="907" t="s">
        <v>485</v>
      </c>
      <c r="C149" s="718" t="s">
        <v>486</v>
      </c>
      <c r="D149" s="536" t="s">
        <v>432</v>
      </c>
      <c r="E149" s="908" t="s">
        <v>300</v>
      </c>
      <c r="F149" s="724">
        <v>-1200</v>
      </c>
      <c r="G149" s="246">
        <v>16.45</v>
      </c>
      <c r="H149" s="247">
        <v>9.57</v>
      </c>
      <c r="I149" s="524">
        <f t="shared" si="18"/>
        <v>6.879999999999999</v>
      </c>
      <c r="J149" s="524">
        <f t="shared" si="19"/>
        <v>-8255.9999999999982</v>
      </c>
      <c r="K149" s="791">
        <f t="shared" si="20"/>
        <v>-8.2559999999999977E-3</v>
      </c>
      <c r="L149" s="246">
        <v>99.3</v>
      </c>
      <c r="M149" s="247">
        <v>98.58</v>
      </c>
      <c r="N149" s="524">
        <f t="shared" si="21"/>
        <v>0.71999999999999886</v>
      </c>
      <c r="O149" s="524">
        <f t="shared" si="22"/>
        <v>-863.99999999999864</v>
      </c>
      <c r="P149" s="793">
        <f t="shared" si="23"/>
        <v>-8.6399999999999867E-4</v>
      </c>
      <c r="Q149" s="339"/>
    </row>
    <row r="150" spans="1:18" s="327" customFormat="1" ht="15.95" customHeight="1">
      <c r="A150" s="527">
        <v>35</v>
      </c>
      <c r="B150" s="907" t="s">
        <v>487</v>
      </c>
      <c r="C150" s="718">
        <v>29000015</v>
      </c>
      <c r="D150" s="536" t="s">
        <v>432</v>
      </c>
      <c r="E150" s="908" t="s">
        <v>300</v>
      </c>
      <c r="F150" s="724">
        <v>-3000</v>
      </c>
      <c r="G150" s="246">
        <v>3.44</v>
      </c>
      <c r="H150" s="247">
        <v>3.44</v>
      </c>
      <c r="I150" s="524">
        <f t="shared" si="18"/>
        <v>0</v>
      </c>
      <c r="J150" s="524">
        <f t="shared" si="19"/>
        <v>0</v>
      </c>
      <c r="K150" s="791">
        <f t="shared" si="20"/>
        <v>0</v>
      </c>
      <c r="L150" s="246">
        <v>48.48</v>
      </c>
      <c r="M150" s="247">
        <v>42.34</v>
      </c>
      <c r="N150" s="524">
        <f t="shared" si="21"/>
        <v>6.1399999999999935</v>
      </c>
      <c r="O150" s="524">
        <f t="shared" si="22"/>
        <v>-18419.999999999982</v>
      </c>
      <c r="P150" s="793">
        <f t="shared" si="23"/>
        <v>-1.8419999999999982E-2</v>
      </c>
      <c r="Q150" s="339" t="s">
        <v>514</v>
      </c>
    </row>
    <row r="151" spans="1:18" s="327" customFormat="1" ht="15.95" customHeight="1">
      <c r="A151" s="527">
        <v>36</v>
      </c>
      <c r="B151" s="907" t="s">
        <v>517</v>
      </c>
      <c r="C151" s="718" t="s">
        <v>518</v>
      </c>
      <c r="D151" s="536" t="s">
        <v>432</v>
      </c>
      <c r="E151" s="908" t="s">
        <v>300</v>
      </c>
      <c r="F151" s="718">
        <v>-6000</v>
      </c>
      <c r="G151" s="246">
        <v>15.12</v>
      </c>
      <c r="H151" s="247">
        <v>14.49</v>
      </c>
      <c r="I151" s="524">
        <f t="shared" si="18"/>
        <v>0.62999999999999901</v>
      </c>
      <c r="J151" s="524">
        <f t="shared" si="19"/>
        <v>-3779.9999999999941</v>
      </c>
      <c r="K151" s="791">
        <f t="shared" si="20"/>
        <v>-3.7799999999999943E-3</v>
      </c>
      <c r="L151" s="246">
        <v>5.31</v>
      </c>
      <c r="M151" s="247">
        <v>1.97</v>
      </c>
      <c r="N151" s="524">
        <f t="shared" si="21"/>
        <v>3.34</v>
      </c>
      <c r="O151" s="524">
        <f t="shared" si="22"/>
        <v>-20040</v>
      </c>
      <c r="P151" s="793">
        <f t="shared" si="23"/>
        <v>-2.0039999999999999E-2</v>
      </c>
      <c r="Q151" s="339"/>
    </row>
    <row r="152" spans="1:18" s="327" customFormat="1" ht="16.5">
      <c r="A152" s="496"/>
      <c r="B152" s="727"/>
      <c r="C152" s="354"/>
      <c r="D152" s="94"/>
      <c r="E152" s="354"/>
      <c r="F152" s="354"/>
      <c r="G152" s="246"/>
      <c r="H152" s="354"/>
      <c r="I152" s="354"/>
      <c r="J152" s="354"/>
      <c r="K152" s="767">
        <f>SUM(K101:K150)</f>
        <v>0.57472999999999985</v>
      </c>
      <c r="L152" s="246"/>
      <c r="M152" s="238"/>
      <c r="N152" s="238"/>
      <c r="O152" s="238"/>
      <c r="P152" s="767">
        <f>SUM(P101:P150)</f>
        <v>8.8698210000000097E-2</v>
      </c>
      <c r="Q152" s="716"/>
    </row>
    <row r="153" spans="1:18" s="327" customFormat="1" ht="15.75" thickBot="1">
      <c r="A153" s="436"/>
      <c r="B153" s="909"/>
      <c r="C153" s="357"/>
      <c r="D153" s="357"/>
      <c r="E153" s="357"/>
      <c r="F153" s="357"/>
      <c r="G153" s="329"/>
      <c r="H153" s="357"/>
      <c r="I153" s="357"/>
      <c r="J153" s="357"/>
      <c r="K153" s="910"/>
      <c r="L153" s="329"/>
      <c r="M153" s="542"/>
      <c r="N153" s="542"/>
      <c r="O153" s="542"/>
      <c r="P153" s="910"/>
      <c r="Q153" s="717"/>
    </row>
    <row r="154" spans="1:18" s="327" customFormat="1" ht="15" thickTop="1">
      <c r="K154" s="813"/>
      <c r="L154" s="479"/>
      <c r="M154" s="479"/>
      <c r="N154" s="479"/>
      <c r="O154" s="479"/>
      <c r="P154" s="813"/>
    </row>
    <row r="155" spans="1:18" s="327" customFormat="1">
      <c r="K155" s="492"/>
      <c r="P155" s="492"/>
      <c r="Q155" s="911" t="str">
        <f>NDPL!Q1</f>
        <v>OCTOBER-2024</v>
      </c>
      <c r="R155" s="599"/>
    </row>
    <row r="156" spans="1:18" s="327" customFormat="1" ht="13.5" thickBot="1">
      <c r="K156" s="492"/>
      <c r="P156" s="492"/>
    </row>
    <row r="157" spans="1:18" s="327" customFormat="1" ht="44.25" customHeight="1">
      <c r="A157" s="912"/>
      <c r="B157" s="241" t="s">
        <v>134</v>
      </c>
      <c r="C157" s="399"/>
      <c r="D157" s="399"/>
      <c r="E157" s="399"/>
      <c r="F157" s="399"/>
      <c r="G157" s="399"/>
      <c r="H157" s="399"/>
      <c r="I157" s="399"/>
      <c r="J157" s="399"/>
      <c r="K157" s="654"/>
      <c r="L157" s="399"/>
      <c r="M157" s="399"/>
      <c r="N157" s="399"/>
      <c r="O157" s="399"/>
      <c r="P157" s="654"/>
      <c r="Q157" s="400"/>
    </row>
    <row r="158" spans="1:18" s="327" customFormat="1" ht="20.100000000000001" customHeight="1">
      <c r="A158" s="424"/>
      <c r="B158" s="204" t="s">
        <v>135</v>
      </c>
      <c r="C158" s="354"/>
      <c r="D158" s="354"/>
      <c r="E158" s="354"/>
      <c r="F158" s="354"/>
      <c r="G158" s="354"/>
      <c r="H158" s="354"/>
      <c r="I158" s="354"/>
      <c r="J158" s="354"/>
      <c r="K158" s="756"/>
      <c r="L158" s="354"/>
      <c r="M158" s="354"/>
      <c r="N158" s="354"/>
      <c r="O158" s="354"/>
      <c r="P158" s="756"/>
      <c r="Q158" s="401"/>
    </row>
    <row r="159" spans="1:18" s="327" customFormat="1" ht="20.100000000000001" customHeight="1">
      <c r="A159" s="424"/>
      <c r="B159" s="200" t="s">
        <v>222</v>
      </c>
      <c r="C159" s="354"/>
      <c r="D159" s="354"/>
      <c r="E159" s="354"/>
      <c r="F159" s="354"/>
      <c r="G159" s="354"/>
      <c r="H159" s="354"/>
      <c r="I159" s="354"/>
      <c r="J159" s="354"/>
      <c r="K159" s="760">
        <f>K64</f>
        <v>-3.0412150099999993</v>
      </c>
      <c r="L159" s="69"/>
      <c r="M159" s="69"/>
      <c r="N159" s="69"/>
      <c r="O159" s="69"/>
      <c r="P159" s="760">
        <f>P64</f>
        <v>-3.0559182499999999</v>
      </c>
      <c r="Q159" s="401"/>
    </row>
    <row r="160" spans="1:18" s="327" customFormat="1" ht="20.100000000000001" customHeight="1">
      <c r="A160" s="424"/>
      <c r="B160" s="200" t="s">
        <v>223</v>
      </c>
      <c r="C160" s="354"/>
      <c r="D160" s="354"/>
      <c r="E160" s="354"/>
      <c r="F160" s="354"/>
      <c r="G160" s="354"/>
      <c r="H160" s="354"/>
      <c r="I160" s="354"/>
      <c r="J160" s="354"/>
      <c r="K160" s="760">
        <f>K152</f>
        <v>0.57472999999999985</v>
      </c>
      <c r="L160" s="69"/>
      <c r="M160" s="69"/>
      <c r="N160" s="69"/>
      <c r="O160" s="69"/>
      <c r="P160" s="760">
        <f>P152</f>
        <v>8.8698210000000097E-2</v>
      </c>
      <c r="Q160" s="401"/>
    </row>
    <row r="161" spans="1:17" s="327" customFormat="1" ht="20.100000000000001" customHeight="1">
      <c r="A161" s="424"/>
      <c r="B161" s="200" t="s">
        <v>136</v>
      </c>
      <c r="C161" s="354"/>
      <c r="D161" s="354"/>
      <c r="E161" s="354"/>
      <c r="F161" s="354"/>
      <c r="G161" s="354"/>
      <c r="H161" s="354"/>
      <c r="I161" s="354"/>
      <c r="J161" s="354"/>
      <c r="K161" s="760">
        <f>'ROHTAK ROAD'!K42</f>
        <v>0</v>
      </c>
      <c r="L161" s="69"/>
      <c r="M161" s="69"/>
      <c r="N161" s="69"/>
      <c r="O161" s="69"/>
      <c r="P161" s="760">
        <f>'ROHTAK ROAD'!P42</f>
        <v>0</v>
      </c>
      <c r="Q161" s="401"/>
    </row>
    <row r="162" spans="1:17" s="327" customFormat="1" ht="20.100000000000001" customHeight="1">
      <c r="A162" s="424"/>
      <c r="B162" s="200" t="s">
        <v>137</v>
      </c>
      <c r="C162" s="354"/>
      <c r="D162" s="354"/>
      <c r="E162" s="354"/>
      <c r="F162" s="354"/>
      <c r="G162" s="354"/>
      <c r="H162" s="354"/>
      <c r="I162" s="354"/>
      <c r="J162" s="354"/>
      <c r="K162" s="760">
        <f>SUM(K159:K161)</f>
        <v>-2.4664850099999995</v>
      </c>
      <c r="L162" s="69"/>
      <c r="M162" s="69"/>
      <c r="N162" s="69"/>
      <c r="O162" s="69"/>
      <c r="P162" s="760">
        <f>SUM(P159:P161)</f>
        <v>-2.9672200399999999</v>
      </c>
      <c r="Q162" s="401"/>
    </row>
    <row r="163" spans="1:17" s="327" customFormat="1" ht="20.100000000000001" customHeight="1">
      <c r="A163" s="424"/>
      <c r="B163" s="204" t="s">
        <v>138</v>
      </c>
      <c r="C163" s="354"/>
      <c r="D163" s="354"/>
      <c r="E163" s="354"/>
      <c r="F163" s="354"/>
      <c r="G163" s="354"/>
      <c r="H163" s="354"/>
      <c r="I163" s="354"/>
      <c r="J163" s="354"/>
      <c r="K163" s="760"/>
      <c r="L163" s="69"/>
      <c r="M163" s="69"/>
      <c r="N163" s="69"/>
      <c r="O163" s="69"/>
      <c r="P163" s="760"/>
      <c r="Q163" s="401"/>
    </row>
    <row r="164" spans="1:17" s="327" customFormat="1" ht="20.100000000000001" customHeight="1">
      <c r="A164" s="424"/>
      <c r="B164" s="200" t="s">
        <v>224</v>
      </c>
      <c r="C164" s="354"/>
      <c r="D164" s="354"/>
      <c r="E164" s="354"/>
      <c r="F164" s="354"/>
      <c r="G164" s="354"/>
      <c r="H164" s="354"/>
      <c r="I164" s="354"/>
      <c r="J164" s="354"/>
      <c r="K164" s="760">
        <f>K93</f>
        <v>-0.63549999999999995</v>
      </c>
      <c r="L164" s="69"/>
      <c r="M164" s="69"/>
      <c r="N164" s="69"/>
      <c r="O164" s="69"/>
      <c r="P164" s="760">
        <f>P93</f>
        <v>-4.7065000000000001</v>
      </c>
      <c r="Q164" s="401"/>
    </row>
    <row r="165" spans="1:17" s="327" customFormat="1" ht="20.100000000000001" customHeight="1" thickBot="1">
      <c r="A165" s="425"/>
      <c r="B165" s="242" t="s">
        <v>139</v>
      </c>
      <c r="C165" s="402"/>
      <c r="D165" s="402"/>
      <c r="E165" s="402"/>
      <c r="F165" s="402"/>
      <c r="G165" s="402"/>
      <c r="H165" s="402"/>
      <c r="I165" s="402"/>
      <c r="J165" s="402"/>
      <c r="K165" s="913">
        <f>SUM(K162:K164)</f>
        <v>-3.1019850099999995</v>
      </c>
      <c r="L165" s="676"/>
      <c r="M165" s="676"/>
      <c r="N165" s="676"/>
      <c r="O165" s="676"/>
      <c r="P165" s="913">
        <f>SUM(P162:P164)</f>
        <v>-7.6737200400000001</v>
      </c>
      <c r="Q165" s="914"/>
    </row>
    <row r="166" spans="1:17" s="327" customFormat="1">
      <c r="A166" s="399"/>
      <c r="B166" s="399"/>
      <c r="C166" s="399"/>
      <c r="D166" s="399"/>
      <c r="E166" s="399"/>
      <c r="F166" s="399"/>
      <c r="G166" s="399"/>
      <c r="H166" s="399"/>
      <c r="I166" s="399"/>
      <c r="J166" s="399"/>
      <c r="K166" s="654"/>
      <c r="L166" s="399"/>
      <c r="M166" s="399"/>
      <c r="N166" s="399"/>
      <c r="O166" s="399"/>
      <c r="P166" s="654"/>
      <c r="Q166" s="399"/>
    </row>
    <row r="167" spans="1:17" s="327" customFormat="1">
      <c r="A167" s="354"/>
      <c r="B167" s="354"/>
      <c r="C167" s="354"/>
      <c r="D167" s="354"/>
      <c r="E167" s="354"/>
      <c r="F167" s="354"/>
      <c r="G167" s="354"/>
      <c r="H167" s="354"/>
      <c r="I167" s="354"/>
      <c r="J167" s="354"/>
      <c r="K167" s="756"/>
      <c r="L167" s="354"/>
      <c r="M167" s="354"/>
      <c r="N167" s="354"/>
      <c r="O167" s="354"/>
      <c r="P167" s="756"/>
      <c r="Q167" s="354"/>
    </row>
    <row r="168" spans="1:17" s="327" customFormat="1">
      <c r="A168" s="354"/>
      <c r="B168" s="354"/>
      <c r="C168" s="354"/>
      <c r="D168" s="354"/>
      <c r="E168" s="354"/>
      <c r="F168" s="354"/>
      <c r="G168" s="354"/>
      <c r="H168" s="354"/>
      <c r="I168" s="354"/>
      <c r="J168" s="354"/>
      <c r="K168" s="756"/>
      <c r="L168" s="354"/>
      <c r="M168" s="354"/>
      <c r="N168" s="354"/>
      <c r="O168" s="354"/>
      <c r="P168" s="756"/>
      <c r="Q168" s="354"/>
    </row>
    <row r="169" spans="1:17" s="327" customFormat="1" ht="13.5" thickBot="1">
      <c r="A169" s="402"/>
      <c r="B169" s="402"/>
      <c r="C169" s="402"/>
      <c r="D169" s="402"/>
      <c r="E169" s="402"/>
      <c r="F169" s="402"/>
      <c r="G169" s="402"/>
      <c r="H169" s="402"/>
      <c r="I169" s="402"/>
      <c r="J169" s="402"/>
      <c r="K169" s="761"/>
      <c r="L169" s="402"/>
      <c r="M169" s="402"/>
      <c r="N169" s="402"/>
      <c r="O169" s="402"/>
      <c r="P169" s="761"/>
      <c r="Q169" s="402"/>
    </row>
    <row r="170" spans="1:17" s="327" customFormat="1">
      <c r="A170" s="404"/>
      <c r="B170" s="405"/>
      <c r="C170" s="405"/>
      <c r="D170" s="405"/>
      <c r="E170" s="405"/>
      <c r="F170" s="405"/>
      <c r="G170" s="405"/>
      <c r="H170" s="399"/>
      <c r="I170" s="399"/>
      <c r="J170" s="399"/>
      <c r="K170" s="654"/>
      <c r="L170" s="399"/>
      <c r="M170" s="399"/>
      <c r="N170" s="399"/>
      <c r="O170" s="399"/>
      <c r="P170" s="654"/>
      <c r="Q170" s="400"/>
    </row>
    <row r="171" spans="1:17" s="327" customFormat="1" ht="23.25">
      <c r="A171" s="406" t="s">
        <v>282</v>
      </c>
      <c r="B171" s="407"/>
      <c r="C171" s="407"/>
      <c r="D171" s="407"/>
      <c r="E171" s="407"/>
      <c r="F171" s="407"/>
      <c r="G171" s="407"/>
      <c r="H171" s="354"/>
      <c r="I171" s="354"/>
      <c r="J171" s="354"/>
      <c r="K171" s="756"/>
      <c r="L171" s="354"/>
      <c r="M171" s="354"/>
      <c r="N171" s="354"/>
      <c r="O171" s="354"/>
      <c r="P171" s="756"/>
      <c r="Q171" s="401"/>
    </row>
    <row r="172" spans="1:17" s="327" customFormat="1">
      <c r="A172" s="408"/>
      <c r="B172" s="407"/>
      <c r="C172" s="407"/>
      <c r="D172" s="407"/>
      <c r="E172" s="407"/>
      <c r="F172" s="407"/>
      <c r="G172" s="407"/>
      <c r="H172" s="354"/>
      <c r="I172" s="354"/>
      <c r="J172" s="354"/>
      <c r="K172" s="756"/>
      <c r="L172" s="354"/>
      <c r="M172" s="354"/>
      <c r="N172" s="354"/>
      <c r="O172" s="354"/>
      <c r="P172" s="756"/>
      <c r="Q172" s="401"/>
    </row>
    <row r="173" spans="1:17" s="327" customFormat="1">
      <c r="A173" s="409"/>
      <c r="B173" s="410"/>
      <c r="C173" s="410"/>
      <c r="D173" s="410"/>
      <c r="E173" s="410"/>
      <c r="F173" s="410"/>
      <c r="G173" s="410"/>
      <c r="H173" s="354"/>
      <c r="I173" s="354"/>
      <c r="J173" s="354"/>
      <c r="K173" s="915" t="s">
        <v>294</v>
      </c>
      <c r="L173" s="354"/>
      <c r="M173" s="354"/>
      <c r="N173" s="354"/>
      <c r="O173" s="354"/>
      <c r="P173" s="915" t="s">
        <v>295</v>
      </c>
      <c r="Q173" s="401"/>
    </row>
    <row r="174" spans="1:17" s="327" customFormat="1">
      <c r="A174" s="411"/>
      <c r="B174" s="74"/>
      <c r="C174" s="74"/>
      <c r="D174" s="74"/>
      <c r="E174" s="74"/>
      <c r="F174" s="74"/>
      <c r="G174" s="74"/>
      <c r="H174" s="354"/>
      <c r="I174" s="354"/>
      <c r="J174" s="354"/>
      <c r="K174" s="756"/>
      <c r="L174" s="354"/>
      <c r="M174" s="354"/>
      <c r="N174" s="354"/>
      <c r="O174" s="354"/>
      <c r="P174" s="756"/>
      <c r="Q174" s="401"/>
    </row>
    <row r="175" spans="1:17" s="327" customFormat="1">
      <c r="A175" s="411"/>
      <c r="B175" s="74"/>
      <c r="C175" s="74"/>
      <c r="D175" s="74"/>
      <c r="E175" s="74"/>
      <c r="F175" s="74"/>
      <c r="G175" s="74"/>
      <c r="H175" s="354"/>
      <c r="I175" s="354"/>
      <c r="J175" s="354"/>
      <c r="K175" s="756"/>
      <c r="L175" s="354"/>
      <c r="M175" s="354"/>
      <c r="N175" s="354"/>
      <c r="O175" s="354"/>
      <c r="P175" s="756"/>
      <c r="Q175" s="401"/>
    </row>
    <row r="176" spans="1:17" s="327" customFormat="1" ht="18">
      <c r="A176" s="412" t="s">
        <v>285</v>
      </c>
      <c r="B176" s="413"/>
      <c r="C176" s="413"/>
      <c r="D176" s="414"/>
      <c r="E176" s="414"/>
      <c r="F176" s="415"/>
      <c r="G176" s="414"/>
      <c r="H176" s="354"/>
      <c r="I176" s="354"/>
      <c r="J176" s="354"/>
      <c r="K176" s="916">
        <f>K165</f>
        <v>-3.1019850099999995</v>
      </c>
      <c r="L176" s="414" t="s">
        <v>283</v>
      </c>
      <c r="M176" s="354"/>
      <c r="N176" s="354"/>
      <c r="O176" s="354"/>
      <c r="P176" s="916">
        <f>P165</f>
        <v>-7.6737200400000001</v>
      </c>
      <c r="Q176" s="417" t="s">
        <v>283</v>
      </c>
    </row>
    <row r="177" spans="1:17" s="327" customFormat="1" ht="18">
      <c r="A177" s="418"/>
      <c r="B177" s="419"/>
      <c r="C177" s="419"/>
      <c r="D177" s="407"/>
      <c r="E177" s="407"/>
      <c r="F177" s="420"/>
      <c r="G177" s="407"/>
      <c r="H177" s="354"/>
      <c r="I177" s="354"/>
      <c r="J177" s="354"/>
      <c r="K177" s="916"/>
      <c r="L177" s="407"/>
      <c r="M177" s="354"/>
      <c r="N177" s="354"/>
      <c r="O177" s="354"/>
      <c r="P177" s="916"/>
      <c r="Q177" s="421"/>
    </row>
    <row r="178" spans="1:17" s="327" customFormat="1" ht="18">
      <c r="A178" s="422" t="s">
        <v>284</v>
      </c>
      <c r="B178" s="34"/>
      <c r="C178" s="34"/>
      <c r="D178" s="407"/>
      <c r="E178" s="407"/>
      <c r="F178" s="423"/>
      <c r="G178" s="414"/>
      <c r="H178" s="354"/>
      <c r="I178" s="354"/>
      <c r="J178" s="354"/>
      <c r="K178" s="916">
        <f>'STEPPED UP GENCO'!K73</f>
        <v>1.8957967657999997</v>
      </c>
      <c r="L178" s="414" t="s">
        <v>283</v>
      </c>
      <c r="M178" s="354"/>
      <c r="N178" s="354"/>
      <c r="O178" s="354"/>
      <c r="P178" s="916">
        <f>'STEPPED UP GENCO'!P73</f>
        <v>0.18204237999999995</v>
      </c>
      <c r="Q178" s="417" t="s">
        <v>283</v>
      </c>
    </row>
    <row r="179" spans="1:17" s="327" customFormat="1">
      <c r="A179" s="424"/>
      <c r="B179" s="354"/>
      <c r="C179" s="354"/>
      <c r="D179" s="354"/>
      <c r="E179" s="354"/>
      <c r="F179" s="354"/>
      <c r="G179" s="354"/>
      <c r="H179" s="354"/>
      <c r="I179" s="354"/>
      <c r="J179" s="354"/>
      <c r="K179" s="756"/>
      <c r="L179" s="354"/>
      <c r="M179" s="354"/>
      <c r="N179" s="354"/>
      <c r="O179" s="354"/>
      <c r="P179" s="756"/>
      <c r="Q179" s="401"/>
    </row>
    <row r="180" spans="1:17" s="327" customFormat="1">
      <c r="A180" s="424"/>
      <c r="B180" s="354"/>
      <c r="C180" s="354"/>
      <c r="D180" s="354"/>
      <c r="E180" s="354"/>
      <c r="F180" s="354"/>
      <c r="G180" s="354"/>
      <c r="H180" s="354"/>
      <c r="I180" s="354"/>
      <c r="J180" s="354"/>
      <c r="K180" s="756"/>
      <c r="L180" s="354"/>
      <c r="M180" s="354"/>
      <c r="N180" s="354"/>
      <c r="O180" s="354"/>
      <c r="P180" s="756"/>
      <c r="Q180" s="401"/>
    </row>
    <row r="181" spans="1:17" s="327" customFormat="1">
      <c r="A181" s="424"/>
      <c r="B181" s="354"/>
      <c r="C181" s="354"/>
      <c r="D181" s="354"/>
      <c r="E181" s="354"/>
      <c r="F181" s="354"/>
      <c r="G181" s="354"/>
      <c r="H181" s="354"/>
      <c r="I181" s="354"/>
      <c r="J181" s="354"/>
      <c r="K181" s="756"/>
      <c r="L181" s="354"/>
      <c r="M181" s="354"/>
      <c r="N181" s="354"/>
      <c r="O181" s="354"/>
      <c r="P181" s="756"/>
      <c r="Q181" s="401"/>
    </row>
    <row r="182" spans="1:17" s="327" customFormat="1" ht="20.25">
      <c r="A182" s="424"/>
      <c r="B182" s="354"/>
      <c r="C182" s="354"/>
      <c r="D182" s="354"/>
      <c r="E182" s="354"/>
      <c r="F182" s="354"/>
      <c r="G182" s="354"/>
      <c r="H182" s="413"/>
      <c r="I182" s="413"/>
      <c r="J182" s="964" t="s">
        <v>286</v>
      </c>
      <c r="K182" s="965">
        <f>SUM(K176:K181)</f>
        <v>-1.2061882441999998</v>
      </c>
      <c r="L182" s="964" t="s">
        <v>283</v>
      </c>
      <c r="M182" s="74"/>
      <c r="N182" s="354"/>
      <c r="O182" s="354"/>
      <c r="P182" s="965">
        <f>SUM(P176:P181)</f>
        <v>-7.4916776600000006</v>
      </c>
      <c r="Q182" s="966" t="s">
        <v>283</v>
      </c>
    </row>
    <row r="183" spans="1:17" s="327" customFormat="1" ht="13.5" thickBot="1">
      <c r="A183" s="425"/>
      <c r="B183" s="402"/>
      <c r="C183" s="402"/>
      <c r="D183" s="402"/>
      <c r="E183" s="402"/>
      <c r="F183" s="402"/>
      <c r="G183" s="402"/>
      <c r="H183" s="402"/>
      <c r="I183" s="402"/>
      <c r="J183" s="402"/>
      <c r="K183" s="761"/>
      <c r="L183" s="402"/>
      <c r="M183" s="402"/>
      <c r="N183" s="402"/>
      <c r="O183" s="402"/>
      <c r="P183" s="761"/>
      <c r="Q183" s="403"/>
    </row>
  </sheetData>
  <mergeCells count="1">
    <mergeCell ref="A145:B145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4" max="16383" man="1"/>
    <brk id="95" max="16383" man="1"/>
    <brk id="153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5"/>
  <sheetViews>
    <sheetView view="pageBreakPreview" zoomScale="85" zoomScaleNormal="70" zoomScaleSheetLayoutView="85" zoomScalePageLayoutView="50" workbookViewId="0">
      <selection activeCell="X24" sqref="X24"/>
    </sheetView>
  </sheetViews>
  <sheetFormatPr defaultRowHeight="12.75"/>
  <cols>
    <col min="1" max="1" width="5.140625" style="327" customWidth="1"/>
    <col min="2" max="2" width="20.85546875" style="327" customWidth="1"/>
    <col min="3" max="3" width="11.28515625" style="327" customWidth="1"/>
    <col min="4" max="4" width="9.140625" style="327"/>
    <col min="5" max="5" width="14.42578125" style="327" customWidth="1"/>
    <col min="6" max="6" width="8.85546875" style="327" customWidth="1"/>
    <col min="7" max="7" width="11.42578125" style="327" customWidth="1"/>
    <col min="8" max="8" width="13" style="327" customWidth="1"/>
    <col min="9" max="9" width="12.42578125" style="327" customWidth="1"/>
    <col min="10" max="10" width="12.28515625" style="327" customWidth="1"/>
    <col min="11" max="11" width="16.5703125" style="492" customWidth="1"/>
    <col min="12" max="12" width="12.85546875" style="327" customWidth="1"/>
    <col min="13" max="13" width="13.28515625" style="327" customWidth="1"/>
    <col min="14" max="14" width="11.42578125" style="327" customWidth="1"/>
    <col min="15" max="15" width="13.140625" style="327" customWidth="1"/>
    <col min="16" max="16" width="17.140625" style="492" customWidth="1"/>
    <col min="17" max="17" width="18.42578125" style="327" customWidth="1"/>
    <col min="18" max="18" width="5.28515625" style="327" customWidth="1"/>
    <col min="19" max="19" width="1.5703125" style="327" hidden="1" customWidth="1"/>
    <col min="20" max="20" width="9.140625" style="327" hidden="1" customWidth="1"/>
    <col min="21" max="21" width="4.28515625" style="327" hidden="1" customWidth="1"/>
    <col min="22" max="22" width="4" style="327" hidden="1" customWidth="1"/>
    <col min="23" max="23" width="3.85546875" style="327" hidden="1" customWidth="1"/>
    <col min="24" max="16384" width="9.140625" style="327"/>
  </cols>
  <sheetData>
    <row r="1" spans="1:17" ht="26.25">
      <c r="A1" s="1" t="s">
        <v>210</v>
      </c>
      <c r="Q1" s="365" t="str">
        <f>NDPL!Q1</f>
        <v>OCTOBER-2024</v>
      </c>
    </row>
    <row r="2" spans="1:17" ht="18.75" customHeight="1">
      <c r="A2" s="63" t="s">
        <v>211</v>
      </c>
    </row>
    <row r="3" spans="1:17" ht="23.25">
      <c r="A3" s="141" t="s">
        <v>190</v>
      </c>
    </row>
    <row r="4" spans="1:17" ht="24" thickBot="1">
      <c r="A4" s="289" t="s">
        <v>191</v>
      </c>
      <c r="G4" s="354"/>
      <c r="H4" s="354"/>
      <c r="I4" s="35" t="s">
        <v>347</v>
      </c>
      <c r="J4" s="354"/>
      <c r="K4" s="756"/>
      <c r="L4" s="354"/>
      <c r="M4" s="354"/>
      <c r="N4" s="35" t="s">
        <v>348</v>
      </c>
      <c r="O4" s="354"/>
      <c r="P4" s="756"/>
    </row>
    <row r="5" spans="1:17" ht="62.2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31/10/2024</v>
      </c>
      <c r="H5" s="369" t="str">
        <f>NDPL!H5</f>
        <v>INTIAL READING 01/10/2024</v>
      </c>
      <c r="I5" s="369" t="s">
        <v>4</v>
      </c>
      <c r="J5" s="369" t="s">
        <v>5</v>
      </c>
      <c r="K5" s="766" t="s">
        <v>6</v>
      </c>
      <c r="L5" s="367" t="str">
        <f>NDPL!G5</f>
        <v>FINAL READING 31/10/2024</v>
      </c>
      <c r="M5" s="369" t="str">
        <f>NDPL!H5</f>
        <v>INTIAL READING 01/10/2024</v>
      </c>
      <c r="N5" s="369" t="s">
        <v>4</v>
      </c>
      <c r="O5" s="369" t="s">
        <v>5</v>
      </c>
      <c r="P5" s="766" t="s">
        <v>6</v>
      </c>
      <c r="Q5" s="370" t="s">
        <v>266</v>
      </c>
    </row>
    <row r="6" spans="1:17" ht="14.25" thickTop="1" thickBot="1"/>
    <row r="7" spans="1:17" ht="18" customHeight="1" thickTop="1">
      <c r="A7" s="118"/>
      <c r="B7" s="119" t="s">
        <v>177</v>
      </c>
      <c r="C7" s="120"/>
      <c r="D7" s="120"/>
      <c r="E7" s="120"/>
      <c r="F7" s="120"/>
      <c r="G7" s="46"/>
      <c r="H7" s="448"/>
      <c r="I7" s="449"/>
      <c r="J7" s="449"/>
      <c r="K7" s="794"/>
      <c r="L7" s="450"/>
      <c r="M7" s="448"/>
      <c r="N7" s="448"/>
      <c r="O7" s="448"/>
      <c r="P7" s="809"/>
      <c r="Q7" s="389"/>
    </row>
    <row r="8" spans="1:17" ht="18" customHeight="1">
      <c r="A8" s="121"/>
      <c r="B8" s="122" t="s">
        <v>102</v>
      </c>
      <c r="C8" s="123"/>
      <c r="D8" s="124"/>
      <c r="E8" s="125"/>
      <c r="F8" s="126"/>
      <c r="G8" s="50"/>
      <c r="H8" s="451"/>
      <c r="I8" s="309"/>
      <c r="J8" s="309"/>
      <c r="K8" s="795"/>
      <c r="L8" s="452"/>
      <c r="M8" s="451"/>
      <c r="N8" s="291"/>
      <c r="O8" s="291"/>
      <c r="P8" s="797"/>
      <c r="Q8" s="331"/>
    </row>
    <row r="9" spans="1:17" ht="16.5">
      <c r="A9" s="121">
        <v>1</v>
      </c>
      <c r="B9" s="122" t="s">
        <v>103</v>
      </c>
      <c r="C9" s="123">
        <v>4865107</v>
      </c>
      <c r="D9" s="127" t="s">
        <v>12</v>
      </c>
      <c r="E9" s="182" t="s">
        <v>300</v>
      </c>
      <c r="F9" s="128">
        <v>266.67</v>
      </c>
      <c r="G9" s="246">
        <v>999713</v>
      </c>
      <c r="H9" s="247">
        <v>999794</v>
      </c>
      <c r="I9" s="233">
        <f>G9-H9</f>
        <v>-81</v>
      </c>
      <c r="J9" s="233">
        <f>$F9*I9</f>
        <v>-21600.27</v>
      </c>
      <c r="K9" s="754">
        <f>J9/1000000</f>
        <v>-2.1600270000000001E-2</v>
      </c>
      <c r="L9" s="246">
        <v>883</v>
      </c>
      <c r="M9" s="247">
        <v>966</v>
      </c>
      <c r="N9" s="233">
        <f>L9-M9</f>
        <v>-83</v>
      </c>
      <c r="O9" s="233">
        <f>$F9*N9</f>
        <v>-22133.61</v>
      </c>
      <c r="P9" s="754">
        <f>O9/1000000</f>
        <v>-2.2133610000000001E-2</v>
      </c>
      <c r="Q9" s="351"/>
    </row>
    <row r="10" spans="1:17" ht="18" customHeight="1">
      <c r="A10" s="121">
        <v>2</v>
      </c>
      <c r="B10" s="122" t="s">
        <v>104</v>
      </c>
      <c r="C10" s="123">
        <v>4865150</v>
      </c>
      <c r="D10" s="127" t="s">
        <v>12</v>
      </c>
      <c r="E10" s="182" t="s">
        <v>300</v>
      </c>
      <c r="F10" s="128">
        <v>100</v>
      </c>
      <c r="G10" s="246">
        <v>17473</v>
      </c>
      <c r="H10" s="247">
        <v>17473</v>
      </c>
      <c r="I10" s="309">
        <f>G10-H10</f>
        <v>0</v>
      </c>
      <c r="J10" s="309">
        <f>$F10*I10</f>
        <v>0</v>
      </c>
      <c r="K10" s="795">
        <f>J10/1000000</f>
        <v>0</v>
      </c>
      <c r="L10" s="246">
        <v>866</v>
      </c>
      <c r="M10" s="247">
        <v>866</v>
      </c>
      <c r="N10" s="308">
        <f>L10-M10</f>
        <v>0</v>
      </c>
      <c r="O10" s="308">
        <f>$F10*N10</f>
        <v>0</v>
      </c>
      <c r="P10" s="799">
        <f>O10/1000000</f>
        <v>0</v>
      </c>
      <c r="Q10" s="331"/>
    </row>
    <row r="11" spans="1:17" ht="18">
      <c r="A11" s="121">
        <v>3</v>
      </c>
      <c r="B11" s="122" t="s">
        <v>105</v>
      </c>
      <c r="C11" s="123">
        <v>4865136</v>
      </c>
      <c r="D11" s="127" t="s">
        <v>12</v>
      </c>
      <c r="E11" s="182" t="s">
        <v>300</v>
      </c>
      <c r="F11" s="128">
        <v>200</v>
      </c>
      <c r="G11" s="246">
        <v>965702</v>
      </c>
      <c r="H11" s="247">
        <v>965971</v>
      </c>
      <c r="I11" s="309">
        <f t="shared" ref="I11:I18" si="0">G11-H11</f>
        <v>-269</v>
      </c>
      <c r="J11" s="309">
        <f t="shared" ref="J11:J17" si="1">$F11*I11</f>
        <v>-53800</v>
      </c>
      <c r="K11" s="795">
        <f t="shared" ref="K11:K17" si="2">J11/1000000</f>
        <v>-5.3800000000000001E-2</v>
      </c>
      <c r="L11" s="246">
        <v>260</v>
      </c>
      <c r="M11" s="247">
        <v>241</v>
      </c>
      <c r="N11" s="309">
        <f t="shared" ref="N11:N18" si="3">L11-M11</f>
        <v>19</v>
      </c>
      <c r="O11" s="309">
        <f t="shared" ref="O11:O17" si="4">$F11*N11</f>
        <v>3800</v>
      </c>
      <c r="P11" s="795">
        <f t="shared" ref="P11:P17" si="5">O11/1000000</f>
        <v>3.8E-3</v>
      </c>
      <c r="Q11" s="453"/>
    </row>
    <row r="12" spans="1:17" ht="18">
      <c r="A12" s="121">
        <v>4</v>
      </c>
      <c r="B12" s="122" t="s">
        <v>106</v>
      </c>
      <c r="C12" s="123">
        <v>4865172</v>
      </c>
      <c r="D12" s="127" t="s">
        <v>12</v>
      </c>
      <c r="E12" s="182" t="s">
        <v>300</v>
      </c>
      <c r="F12" s="128">
        <v>1000</v>
      </c>
      <c r="G12" s="246">
        <v>999944</v>
      </c>
      <c r="H12" s="247">
        <v>999977</v>
      </c>
      <c r="I12" s="309">
        <f>G12-H12</f>
        <v>-33</v>
      </c>
      <c r="J12" s="309">
        <f>$F12*I12</f>
        <v>-33000</v>
      </c>
      <c r="K12" s="795">
        <f>J12/1000000</f>
        <v>-3.3000000000000002E-2</v>
      </c>
      <c r="L12" s="246">
        <v>999992</v>
      </c>
      <c r="M12" s="247">
        <v>999993</v>
      </c>
      <c r="N12" s="308">
        <f>L12-M12</f>
        <v>-1</v>
      </c>
      <c r="O12" s="308">
        <f>$F12*N12</f>
        <v>-1000</v>
      </c>
      <c r="P12" s="799">
        <f>O12/1000000</f>
        <v>-1E-3</v>
      </c>
      <c r="Q12" s="567"/>
    </row>
    <row r="13" spans="1:17" ht="18" customHeight="1">
      <c r="A13" s="121">
        <v>5</v>
      </c>
      <c r="B13" s="122" t="s">
        <v>107</v>
      </c>
      <c r="C13" s="123">
        <v>4865010</v>
      </c>
      <c r="D13" s="127" t="s">
        <v>12</v>
      </c>
      <c r="E13" s="182" t="s">
        <v>300</v>
      </c>
      <c r="F13" s="128">
        <v>800</v>
      </c>
      <c r="G13" s="246">
        <v>999779</v>
      </c>
      <c r="H13" s="247">
        <v>999801</v>
      </c>
      <c r="I13" s="309">
        <f>G13-H13</f>
        <v>-22</v>
      </c>
      <c r="J13" s="309">
        <f>$F13*I13</f>
        <v>-17600</v>
      </c>
      <c r="K13" s="795">
        <f>J13/1000000</f>
        <v>-1.7600000000000001E-2</v>
      </c>
      <c r="L13" s="246">
        <v>2376</v>
      </c>
      <c r="M13" s="247">
        <v>2295</v>
      </c>
      <c r="N13" s="308">
        <f>L13-M13</f>
        <v>81</v>
      </c>
      <c r="O13" s="308">
        <f>$F13*N13</f>
        <v>64800</v>
      </c>
      <c r="P13" s="799">
        <f>O13/1000000</f>
        <v>6.4799999999999996E-2</v>
      </c>
      <c r="Q13" s="688"/>
    </row>
    <row r="14" spans="1:17" ht="15.75" customHeight="1">
      <c r="A14" s="121">
        <v>6</v>
      </c>
      <c r="B14" s="122" t="s">
        <v>323</v>
      </c>
      <c r="C14" s="123">
        <v>4865004</v>
      </c>
      <c r="D14" s="127" t="s">
        <v>12</v>
      </c>
      <c r="E14" s="182" t="s">
        <v>300</v>
      </c>
      <c r="F14" s="128">
        <v>800</v>
      </c>
      <c r="G14" s="246">
        <v>925</v>
      </c>
      <c r="H14" s="247">
        <v>957</v>
      </c>
      <c r="I14" s="309">
        <f t="shared" si="0"/>
        <v>-32</v>
      </c>
      <c r="J14" s="309">
        <f t="shared" si="1"/>
        <v>-25600</v>
      </c>
      <c r="K14" s="795">
        <f t="shared" si="2"/>
        <v>-2.5600000000000001E-2</v>
      </c>
      <c r="L14" s="246">
        <v>3256</v>
      </c>
      <c r="M14" s="247">
        <v>3189</v>
      </c>
      <c r="N14" s="308">
        <f t="shared" si="3"/>
        <v>67</v>
      </c>
      <c r="O14" s="308">
        <f t="shared" si="4"/>
        <v>53600</v>
      </c>
      <c r="P14" s="799">
        <f t="shared" si="5"/>
        <v>5.3600000000000002E-2</v>
      </c>
      <c r="Q14" s="351"/>
    </row>
    <row r="15" spans="1:17" ht="18" customHeight="1">
      <c r="A15" s="121">
        <v>7</v>
      </c>
      <c r="B15" s="263" t="s">
        <v>345</v>
      </c>
      <c r="C15" s="266">
        <v>4865050</v>
      </c>
      <c r="D15" s="127" t="s">
        <v>12</v>
      </c>
      <c r="E15" s="182" t="s">
        <v>300</v>
      </c>
      <c r="F15" s="271">
        <v>800</v>
      </c>
      <c r="G15" s="246">
        <v>982119</v>
      </c>
      <c r="H15" s="247">
        <v>982119</v>
      </c>
      <c r="I15" s="309">
        <f t="shared" si="0"/>
        <v>0</v>
      </c>
      <c r="J15" s="309">
        <f>$F15*I15</f>
        <v>0</v>
      </c>
      <c r="K15" s="795">
        <f>J15/1000000</f>
        <v>0</v>
      </c>
      <c r="L15" s="246">
        <v>998603</v>
      </c>
      <c r="M15" s="247">
        <v>998603</v>
      </c>
      <c r="N15" s="308">
        <f t="shared" si="3"/>
        <v>0</v>
      </c>
      <c r="O15" s="308">
        <f>$F15*N15</f>
        <v>0</v>
      </c>
      <c r="P15" s="799">
        <f>O15/1000000</f>
        <v>0</v>
      </c>
      <c r="Q15" s="331"/>
    </row>
    <row r="16" spans="1:17" ht="18" customHeight="1">
      <c r="A16" s="121">
        <v>8</v>
      </c>
      <c r="B16" s="263" t="s">
        <v>344</v>
      </c>
      <c r="C16" s="266">
        <v>4864998</v>
      </c>
      <c r="D16" s="127" t="s">
        <v>12</v>
      </c>
      <c r="E16" s="182" t="s">
        <v>300</v>
      </c>
      <c r="F16" s="271">
        <v>800</v>
      </c>
      <c r="G16" s="246">
        <v>950267</v>
      </c>
      <c r="H16" s="247">
        <v>950267</v>
      </c>
      <c r="I16" s="309">
        <f t="shared" si="0"/>
        <v>0</v>
      </c>
      <c r="J16" s="309">
        <f t="shared" si="1"/>
        <v>0</v>
      </c>
      <c r="K16" s="795">
        <f t="shared" si="2"/>
        <v>0</v>
      </c>
      <c r="L16" s="246">
        <v>979419</v>
      </c>
      <c r="M16" s="247">
        <v>979419</v>
      </c>
      <c r="N16" s="308">
        <f t="shared" si="3"/>
        <v>0</v>
      </c>
      <c r="O16" s="308">
        <f t="shared" si="4"/>
        <v>0</v>
      </c>
      <c r="P16" s="799">
        <f t="shared" si="5"/>
        <v>0</v>
      </c>
      <c r="Q16" s="331"/>
    </row>
    <row r="17" spans="1:17" ht="18" customHeight="1">
      <c r="A17" s="121">
        <v>9</v>
      </c>
      <c r="B17" s="263" t="s">
        <v>338</v>
      </c>
      <c r="C17" s="266">
        <v>4864993</v>
      </c>
      <c r="D17" s="127" t="s">
        <v>12</v>
      </c>
      <c r="E17" s="182" t="s">
        <v>300</v>
      </c>
      <c r="F17" s="271">
        <v>800</v>
      </c>
      <c r="G17" s="246">
        <v>933263</v>
      </c>
      <c r="H17" s="247">
        <v>933814</v>
      </c>
      <c r="I17" s="309">
        <f t="shared" si="0"/>
        <v>-551</v>
      </c>
      <c r="J17" s="309">
        <f t="shared" si="1"/>
        <v>-440800</v>
      </c>
      <c r="K17" s="795">
        <f t="shared" si="2"/>
        <v>-0.44080000000000003</v>
      </c>
      <c r="L17" s="246">
        <v>986415</v>
      </c>
      <c r="M17" s="247">
        <v>986549</v>
      </c>
      <c r="N17" s="308">
        <f t="shared" si="3"/>
        <v>-134</v>
      </c>
      <c r="O17" s="308">
        <f t="shared" si="4"/>
        <v>-107200</v>
      </c>
      <c r="P17" s="799">
        <f t="shared" si="5"/>
        <v>-0.1072</v>
      </c>
      <c r="Q17" s="352"/>
    </row>
    <row r="18" spans="1:17" ht="15.75" customHeight="1">
      <c r="A18" s="121">
        <v>10</v>
      </c>
      <c r="B18" s="263" t="s">
        <v>379</v>
      </c>
      <c r="C18" s="266">
        <v>5128403</v>
      </c>
      <c r="D18" s="127" t="s">
        <v>12</v>
      </c>
      <c r="E18" s="182" t="s">
        <v>300</v>
      </c>
      <c r="F18" s="271">
        <v>2000</v>
      </c>
      <c r="G18" s="246">
        <v>991739</v>
      </c>
      <c r="H18" s="247">
        <v>991768</v>
      </c>
      <c r="I18" s="199">
        <f t="shared" si="0"/>
        <v>-29</v>
      </c>
      <c r="J18" s="199">
        <f>$F18*I18</f>
        <v>-58000</v>
      </c>
      <c r="K18" s="783">
        <f>J18/1000000</f>
        <v>-5.8000000000000003E-2</v>
      </c>
      <c r="L18" s="246">
        <v>997433</v>
      </c>
      <c r="M18" s="247">
        <v>997502</v>
      </c>
      <c r="N18" s="247">
        <f t="shared" si="3"/>
        <v>-69</v>
      </c>
      <c r="O18" s="247">
        <f>$F18*N18</f>
        <v>-138000</v>
      </c>
      <c r="P18" s="752">
        <f>O18/1000000</f>
        <v>-0.13800000000000001</v>
      </c>
      <c r="Q18" s="352"/>
    </row>
    <row r="19" spans="1:17" ht="18" customHeight="1">
      <c r="A19" s="121"/>
      <c r="B19" s="129" t="s">
        <v>329</v>
      </c>
      <c r="C19" s="123"/>
      <c r="D19" s="127"/>
      <c r="E19" s="182"/>
      <c r="F19" s="128"/>
      <c r="G19" s="246"/>
      <c r="H19" s="247"/>
      <c r="I19" s="309"/>
      <c r="J19" s="309"/>
      <c r="K19" s="795"/>
      <c r="L19" s="246"/>
      <c r="M19" s="247"/>
      <c r="N19" s="308"/>
      <c r="O19" s="308"/>
      <c r="P19" s="799"/>
      <c r="Q19" s="331"/>
    </row>
    <row r="20" spans="1:17" ht="18" customHeight="1">
      <c r="A20" s="121">
        <v>11</v>
      </c>
      <c r="B20" s="122" t="s">
        <v>178</v>
      </c>
      <c r="C20" s="123">
        <v>4865161</v>
      </c>
      <c r="D20" s="124" t="s">
        <v>12</v>
      </c>
      <c r="E20" s="182" t="s">
        <v>300</v>
      </c>
      <c r="F20" s="128">
        <v>50</v>
      </c>
      <c r="G20" s="246">
        <v>951614</v>
      </c>
      <c r="H20" s="247">
        <v>951843</v>
      </c>
      <c r="I20" s="309">
        <f t="shared" ref="I20:I25" si="6">G20-H20</f>
        <v>-229</v>
      </c>
      <c r="J20" s="309">
        <f t="shared" ref="J20:J25" si="7">$F20*I20</f>
        <v>-11450</v>
      </c>
      <c r="K20" s="795">
        <f t="shared" ref="K20:K25" si="8">J20/1000000</f>
        <v>-1.145E-2</v>
      </c>
      <c r="L20" s="246">
        <v>28634</v>
      </c>
      <c r="M20" s="247">
        <v>26901</v>
      </c>
      <c r="N20" s="308">
        <f t="shared" ref="N20:N25" si="9">L20-M20</f>
        <v>1733</v>
      </c>
      <c r="O20" s="308">
        <f t="shared" ref="O20:O25" si="10">$F20*N20</f>
        <v>86650</v>
      </c>
      <c r="P20" s="799">
        <f t="shared" ref="P20:P25" si="11">O20/1000000</f>
        <v>8.6650000000000005E-2</v>
      </c>
      <c r="Q20" s="331"/>
    </row>
    <row r="21" spans="1:17" ht="13.5" customHeight="1">
      <c r="A21" s="121">
        <v>12</v>
      </c>
      <c r="B21" s="122" t="s">
        <v>179</v>
      </c>
      <c r="C21" s="123">
        <v>4865115</v>
      </c>
      <c r="D21" s="127" t="s">
        <v>12</v>
      </c>
      <c r="E21" s="182" t="s">
        <v>300</v>
      </c>
      <c r="F21" s="128">
        <v>100</v>
      </c>
      <c r="G21" s="246">
        <v>998534</v>
      </c>
      <c r="H21" s="247">
        <v>998606</v>
      </c>
      <c r="I21" s="341">
        <f>G21-H21</f>
        <v>-72</v>
      </c>
      <c r="J21" s="341">
        <f>$F21*I21</f>
        <v>-7200</v>
      </c>
      <c r="K21" s="773">
        <f>J21/1000000</f>
        <v>-7.1999999999999998E-3</v>
      </c>
      <c r="L21" s="246">
        <v>6657</v>
      </c>
      <c r="M21" s="247">
        <v>5468</v>
      </c>
      <c r="N21" s="199">
        <f>L21-M21</f>
        <v>1189</v>
      </c>
      <c r="O21" s="199">
        <f>$F21*N21</f>
        <v>118900</v>
      </c>
      <c r="P21" s="783">
        <f>O21/1000000</f>
        <v>0.11890000000000001</v>
      </c>
      <c r="Q21" s="331"/>
    </row>
    <row r="22" spans="1:17" ht="18" customHeight="1">
      <c r="A22" s="121">
        <v>13</v>
      </c>
      <c r="B22" s="125" t="s">
        <v>180</v>
      </c>
      <c r="C22" s="123">
        <v>4902512</v>
      </c>
      <c r="D22" s="127" t="s">
        <v>12</v>
      </c>
      <c r="E22" s="182" t="s">
        <v>300</v>
      </c>
      <c r="F22" s="128">
        <v>500</v>
      </c>
      <c r="G22" s="246">
        <v>997774</v>
      </c>
      <c r="H22" s="247">
        <v>997781</v>
      </c>
      <c r="I22" s="309">
        <f t="shared" si="6"/>
        <v>-7</v>
      </c>
      <c r="J22" s="309">
        <f t="shared" si="7"/>
        <v>-3500</v>
      </c>
      <c r="K22" s="795">
        <f t="shared" si="8"/>
        <v>-3.5000000000000001E-3</v>
      </c>
      <c r="L22" s="246">
        <v>7622</v>
      </c>
      <c r="M22" s="247">
        <v>7736</v>
      </c>
      <c r="N22" s="308">
        <f t="shared" si="9"/>
        <v>-114</v>
      </c>
      <c r="O22" s="308">
        <f t="shared" si="10"/>
        <v>-57000</v>
      </c>
      <c r="P22" s="799">
        <f t="shared" si="11"/>
        <v>-5.7000000000000002E-2</v>
      </c>
      <c r="Q22" s="331"/>
    </row>
    <row r="23" spans="1:17" ht="18" customHeight="1">
      <c r="A23" s="121">
        <v>14</v>
      </c>
      <c r="B23" s="122" t="s">
        <v>181</v>
      </c>
      <c r="C23" s="123">
        <v>4865121</v>
      </c>
      <c r="D23" s="127" t="s">
        <v>12</v>
      </c>
      <c r="E23" s="182" t="s">
        <v>300</v>
      </c>
      <c r="F23" s="128">
        <v>100</v>
      </c>
      <c r="G23" s="246">
        <v>999509</v>
      </c>
      <c r="H23" s="247">
        <v>999532</v>
      </c>
      <c r="I23" s="309">
        <f>G23-H23</f>
        <v>-23</v>
      </c>
      <c r="J23" s="309">
        <f>$F23*I23</f>
        <v>-2300</v>
      </c>
      <c r="K23" s="795">
        <f>J23/1000000</f>
        <v>-2.3E-3</v>
      </c>
      <c r="L23" s="246">
        <v>986565</v>
      </c>
      <c r="M23" s="247">
        <v>987075</v>
      </c>
      <c r="N23" s="308">
        <f>L23-M23</f>
        <v>-510</v>
      </c>
      <c r="O23" s="308">
        <f>$F23*N23</f>
        <v>-51000</v>
      </c>
      <c r="P23" s="799">
        <f>O23/1000000</f>
        <v>-5.0999999999999997E-2</v>
      </c>
      <c r="Q23" s="331"/>
    </row>
    <row r="24" spans="1:17" ht="18" customHeight="1">
      <c r="A24" s="121">
        <v>15</v>
      </c>
      <c r="B24" s="122" t="s">
        <v>182</v>
      </c>
      <c r="C24" s="123">
        <v>4865129</v>
      </c>
      <c r="D24" s="127" t="s">
        <v>12</v>
      </c>
      <c r="E24" s="182" t="s">
        <v>300</v>
      </c>
      <c r="F24" s="126">
        <v>1333.33</v>
      </c>
      <c r="G24" s="246">
        <v>998332</v>
      </c>
      <c r="H24" s="247">
        <v>998335</v>
      </c>
      <c r="I24" s="309">
        <f>G24-H24</f>
        <v>-3</v>
      </c>
      <c r="J24" s="309">
        <f>$F24*I24</f>
        <v>-3999.99</v>
      </c>
      <c r="K24" s="795">
        <f>J24/1000000</f>
        <v>-3.9999900000000001E-3</v>
      </c>
      <c r="L24" s="246">
        <v>5172</v>
      </c>
      <c r="M24" s="247">
        <v>5065</v>
      </c>
      <c r="N24" s="308">
        <f>L24-M24</f>
        <v>107</v>
      </c>
      <c r="O24" s="308">
        <f>$F24*N24</f>
        <v>142666.31</v>
      </c>
      <c r="P24" s="799">
        <f>O24/1000000</f>
        <v>0.14266630999999999</v>
      </c>
      <c r="Q24" s="331"/>
    </row>
    <row r="25" spans="1:17" ht="18" customHeight="1">
      <c r="A25" s="121">
        <v>16</v>
      </c>
      <c r="B25" s="122" t="s">
        <v>183</v>
      </c>
      <c r="C25" s="123">
        <v>4865159</v>
      </c>
      <c r="D25" s="124" t="s">
        <v>12</v>
      </c>
      <c r="E25" s="182" t="s">
        <v>300</v>
      </c>
      <c r="F25" s="128">
        <v>1000</v>
      </c>
      <c r="G25" s="246">
        <v>11058</v>
      </c>
      <c r="H25" s="247">
        <v>11060</v>
      </c>
      <c r="I25" s="309">
        <f t="shared" si="6"/>
        <v>-2</v>
      </c>
      <c r="J25" s="309">
        <f t="shared" si="7"/>
        <v>-2000</v>
      </c>
      <c r="K25" s="795">
        <f t="shared" si="8"/>
        <v>-2E-3</v>
      </c>
      <c r="L25" s="246">
        <v>43828</v>
      </c>
      <c r="M25" s="247">
        <v>43890</v>
      </c>
      <c r="N25" s="308">
        <f t="shared" si="9"/>
        <v>-62</v>
      </c>
      <c r="O25" s="308">
        <f t="shared" si="10"/>
        <v>-62000</v>
      </c>
      <c r="P25" s="799">
        <f t="shared" si="11"/>
        <v>-6.2E-2</v>
      </c>
      <c r="Q25" s="331"/>
    </row>
    <row r="26" spans="1:17" ht="18" customHeight="1">
      <c r="A26" s="121">
        <v>17</v>
      </c>
      <c r="B26" s="122" t="s">
        <v>184</v>
      </c>
      <c r="C26" s="123">
        <v>4865122</v>
      </c>
      <c r="D26" s="127" t="s">
        <v>12</v>
      </c>
      <c r="E26" s="182" t="s">
        <v>300</v>
      </c>
      <c r="F26" s="126">
        <v>1333.33</v>
      </c>
      <c r="G26" s="246">
        <v>999854</v>
      </c>
      <c r="H26" s="247">
        <v>999858</v>
      </c>
      <c r="I26" s="309">
        <f>G26-H26</f>
        <v>-4</v>
      </c>
      <c r="J26" s="309">
        <f>$F26*I26</f>
        <v>-5333.32</v>
      </c>
      <c r="K26" s="795">
        <f>J26/1000000</f>
        <v>-5.3333199999999999E-3</v>
      </c>
      <c r="L26" s="246">
        <v>5319</v>
      </c>
      <c r="M26" s="247">
        <v>5234</v>
      </c>
      <c r="N26" s="308">
        <f>L26-M26</f>
        <v>85</v>
      </c>
      <c r="O26" s="308">
        <f>$F26*N26</f>
        <v>113333.04999999999</v>
      </c>
      <c r="P26" s="799">
        <f>O26/1000000</f>
        <v>0.11333304999999999</v>
      </c>
      <c r="Q26" s="352"/>
    </row>
    <row r="27" spans="1:17" ht="18" customHeight="1">
      <c r="A27" s="121"/>
      <c r="B27" s="130" t="s">
        <v>185</v>
      </c>
      <c r="C27" s="123"/>
      <c r="D27" s="127"/>
      <c r="E27" s="182"/>
      <c r="F27" s="128"/>
      <c r="G27" s="246"/>
      <c r="H27" s="247"/>
      <c r="I27" s="309"/>
      <c r="J27" s="309"/>
      <c r="K27" s="795"/>
      <c r="L27" s="246"/>
      <c r="M27" s="247"/>
      <c r="N27" s="308"/>
      <c r="O27" s="308"/>
      <c r="P27" s="799"/>
      <c r="Q27" s="331"/>
    </row>
    <row r="28" spans="1:17" ht="18" customHeight="1">
      <c r="A28" s="121">
        <v>19</v>
      </c>
      <c r="B28" s="122" t="s">
        <v>186</v>
      </c>
      <c r="C28" s="123">
        <v>4864996</v>
      </c>
      <c r="D28" s="127" t="s">
        <v>12</v>
      </c>
      <c r="E28" s="182" t="s">
        <v>300</v>
      </c>
      <c r="F28" s="128">
        <v>1000</v>
      </c>
      <c r="G28" s="246">
        <v>984468</v>
      </c>
      <c r="H28" s="247">
        <v>984658</v>
      </c>
      <c r="I28" s="309">
        <f>G28-H28</f>
        <v>-190</v>
      </c>
      <c r="J28" s="309">
        <f>$F28*I28</f>
        <v>-190000</v>
      </c>
      <c r="K28" s="795">
        <f>J28/1000000</f>
        <v>-0.19</v>
      </c>
      <c r="L28" s="246">
        <v>883</v>
      </c>
      <c r="M28" s="247">
        <v>839</v>
      </c>
      <c r="N28" s="308">
        <f>L28-M28</f>
        <v>44</v>
      </c>
      <c r="O28" s="308">
        <f>$F28*N28</f>
        <v>44000</v>
      </c>
      <c r="P28" s="799">
        <f>O28/1000000</f>
        <v>4.3999999999999997E-2</v>
      </c>
      <c r="Q28" s="331"/>
    </row>
    <row r="29" spans="1:17" ht="18" customHeight="1">
      <c r="A29" s="121">
        <v>20</v>
      </c>
      <c r="B29" s="122" t="s">
        <v>187</v>
      </c>
      <c r="C29" s="123">
        <v>4865000</v>
      </c>
      <c r="D29" s="127" t="s">
        <v>12</v>
      </c>
      <c r="E29" s="182" t="s">
        <v>300</v>
      </c>
      <c r="F29" s="128">
        <v>1000</v>
      </c>
      <c r="G29" s="246">
        <v>968891</v>
      </c>
      <c r="H29" s="247">
        <v>969089</v>
      </c>
      <c r="I29" s="309">
        <f>G29-H29</f>
        <v>-198</v>
      </c>
      <c r="J29" s="309">
        <f>$F29*I29</f>
        <v>-198000</v>
      </c>
      <c r="K29" s="795">
        <f>J29/1000000</f>
        <v>-0.19800000000000001</v>
      </c>
      <c r="L29" s="246">
        <v>3100</v>
      </c>
      <c r="M29" s="247">
        <v>3121</v>
      </c>
      <c r="N29" s="308">
        <f>L29-M29</f>
        <v>-21</v>
      </c>
      <c r="O29" s="308">
        <f>$F29*N29</f>
        <v>-21000</v>
      </c>
      <c r="P29" s="799">
        <f>O29/1000000</f>
        <v>-2.1000000000000001E-2</v>
      </c>
      <c r="Q29" s="555"/>
    </row>
    <row r="30" spans="1:17" ht="18" customHeight="1">
      <c r="A30" s="121">
        <v>21</v>
      </c>
      <c r="B30" s="122" t="s">
        <v>188</v>
      </c>
      <c r="C30" s="123">
        <v>4864851</v>
      </c>
      <c r="D30" s="127" t="s">
        <v>12</v>
      </c>
      <c r="E30" s="182" t="s">
        <v>300</v>
      </c>
      <c r="F30" s="128">
        <v>2500</v>
      </c>
      <c r="G30" s="246">
        <v>999337</v>
      </c>
      <c r="H30" s="247">
        <v>999357</v>
      </c>
      <c r="I30" s="309">
        <f>G30-H30</f>
        <v>-20</v>
      </c>
      <c r="J30" s="309">
        <f>$F30*I30</f>
        <v>-50000</v>
      </c>
      <c r="K30" s="795">
        <f>J30/1000000</f>
        <v>-0.05</v>
      </c>
      <c r="L30" s="246">
        <v>12</v>
      </c>
      <c r="M30" s="247">
        <v>0</v>
      </c>
      <c r="N30" s="308">
        <f>L30-M30</f>
        <v>12</v>
      </c>
      <c r="O30" s="308">
        <f>$F30*N30</f>
        <v>30000</v>
      </c>
      <c r="P30" s="799">
        <f>O30/1000000</f>
        <v>0.03</v>
      </c>
      <c r="Q30" s="339"/>
    </row>
    <row r="31" spans="1:17" ht="18" customHeight="1">
      <c r="A31" s="121">
        <v>22</v>
      </c>
      <c r="B31" s="125" t="s">
        <v>189</v>
      </c>
      <c r="C31" s="123">
        <v>4864885</v>
      </c>
      <c r="D31" s="127" t="s">
        <v>12</v>
      </c>
      <c r="E31" s="182" t="s">
        <v>300</v>
      </c>
      <c r="F31" s="128">
        <v>2500</v>
      </c>
      <c r="G31" s="246">
        <v>989848</v>
      </c>
      <c r="H31" s="247">
        <v>989965</v>
      </c>
      <c r="I31" s="341">
        <f>G31-H31</f>
        <v>-117</v>
      </c>
      <c r="J31" s="341">
        <f>$F31*I31</f>
        <v>-292500</v>
      </c>
      <c r="K31" s="773">
        <f>J31/1000000</f>
        <v>-0.29249999999999998</v>
      </c>
      <c r="L31" s="246">
        <v>619</v>
      </c>
      <c r="M31" s="247">
        <v>621</v>
      </c>
      <c r="N31" s="199">
        <f>L31-M31</f>
        <v>-2</v>
      </c>
      <c r="O31" s="199">
        <f>$F31*N31</f>
        <v>-5000</v>
      </c>
      <c r="P31" s="783">
        <f>O31/1000000</f>
        <v>-5.0000000000000001E-3</v>
      </c>
      <c r="Q31" s="331"/>
    </row>
    <row r="32" spans="1:17" ht="18" customHeight="1">
      <c r="A32" s="121"/>
      <c r="B32" s="130"/>
      <c r="C32" s="123"/>
      <c r="D32" s="127"/>
      <c r="E32" s="182"/>
      <c r="F32" s="128"/>
      <c r="G32" s="246"/>
      <c r="H32" s="247"/>
      <c r="I32" s="309"/>
      <c r="J32" s="309"/>
      <c r="K32" s="796">
        <f>SUM(K28:K31)</f>
        <v>-0.73049999999999993</v>
      </c>
      <c r="L32" s="246"/>
      <c r="M32" s="247"/>
      <c r="N32" s="308"/>
      <c r="O32" s="308"/>
      <c r="P32" s="796">
        <f>SUM(P28:P31)</f>
        <v>4.7999999999999994E-2</v>
      </c>
      <c r="Q32" s="331"/>
    </row>
    <row r="33" spans="1:17" ht="18" customHeight="1">
      <c r="A33" s="121"/>
      <c r="B33" s="129" t="s">
        <v>110</v>
      </c>
      <c r="C33" s="123"/>
      <c r="D33" s="124"/>
      <c r="E33" s="182"/>
      <c r="F33" s="128"/>
      <c r="G33" s="246"/>
      <c r="H33" s="247"/>
      <c r="I33" s="309"/>
      <c r="J33" s="309"/>
      <c r="K33" s="795"/>
      <c r="L33" s="246"/>
      <c r="M33" s="247"/>
      <c r="N33" s="308"/>
      <c r="O33" s="308"/>
      <c r="P33" s="799"/>
      <c r="Q33" s="331"/>
    </row>
    <row r="34" spans="1:17" ht="18" customHeight="1">
      <c r="A34" s="121">
        <v>23</v>
      </c>
      <c r="B34" s="504" t="s">
        <v>350</v>
      </c>
      <c r="C34" s="123">
        <v>4864955</v>
      </c>
      <c r="D34" s="122" t="s">
        <v>12</v>
      </c>
      <c r="E34" s="122" t="s">
        <v>300</v>
      </c>
      <c r="F34" s="128">
        <v>1000</v>
      </c>
      <c r="G34" s="246">
        <v>986551</v>
      </c>
      <c r="H34" s="247">
        <v>986766</v>
      </c>
      <c r="I34" s="309">
        <f>G34-H34</f>
        <v>-215</v>
      </c>
      <c r="J34" s="309">
        <f>$F34*I34</f>
        <v>-215000</v>
      </c>
      <c r="K34" s="795">
        <f>J34/1000000</f>
        <v>-0.215</v>
      </c>
      <c r="L34" s="246">
        <v>2101</v>
      </c>
      <c r="M34" s="247">
        <v>2103</v>
      </c>
      <c r="N34" s="308">
        <f>L34-M34</f>
        <v>-2</v>
      </c>
      <c r="O34" s="308">
        <f>$F34*N34</f>
        <v>-2000</v>
      </c>
      <c r="P34" s="799">
        <f>O34/1000000</f>
        <v>-2E-3</v>
      </c>
      <c r="Q34" s="502"/>
    </row>
    <row r="35" spans="1:17" ht="18">
      <c r="A35" s="121">
        <v>24</v>
      </c>
      <c r="B35" s="122" t="s">
        <v>167</v>
      </c>
      <c r="C35" s="123">
        <v>4864820</v>
      </c>
      <c r="D35" s="127" t="s">
        <v>12</v>
      </c>
      <c r="E35" s="182" t="s">
        <v>300</v>
      </c>
      <c r="F35" s="128">
        <v>160</v>
      </c>
      <c r="G35" s="246">
        <v>2450</v>
      </c>
      <c r="H35" s="247">
        <v>2462</v>
      </c>
      <c r="I35" s="309">
        <f>G35-H35</f>
        <v>-12</v>
      </c>
      <c r="J35" s="309">
        <f>$F35*I35</f>
        <v>-1920</v>
      </c>
      <c r="K35" s="795">
        <f>J35/1000000</f>
        <v>-1.92E-3</v>
      </c>
      <c r="L35" s="246">
        <v>45146</v>
      </c>
      <c r="M35" s="247">
        <v>44709</v>
      </c>
      <c r="N35" s="308">
        <f>L35-M35</f>
        <v>437</v>
      </c>
      <c r="O35" s="308">
        <f>$F35*N35</f>
        <v>69920</v>
      </c>
      <c r="P35" s="799">
        <f>O35/1000000</f>
        <v>6.9919999999999996E-2</v>
      </c>
      <c r="Q35" s="328"/>
    </row>
    <row r="36" spans="1:17" ht="18" customHeight="1">
      <c r="A36" s="121">
        <v>25</v>
      </c>
      <c r="B36" s="125" t="s">
        <v>168</v>
      </c>
      <c r="C36" s="123">
        <v>4864824</v>
      </c>
      <c r="D36" s="127" t="s">
        <v>12</v>
      </c>
      <c r="E36" s="182" t="s">
        <v>300</v>
      </c>
      <c r="F36" s="128">
        <v>160</v>
      </c>
      <c r="G36" s="246">
        <v>232</v>
      </c>
      <c r="H36" s="247">
        <v>232</v>
      </c>
      <c r="I36" s="309">
        <f>G36-H36</f>
        <v>0</v>
      </c>
      <c r="J36" s="309">
        <f>$F36*I36</f>
        <v>0</v>
      </c>
      <c r="K36" s="795">
        <f>J36/1000000</f>
        <v>0</v>
      </c>
      <c r="L36" s="246">
        <v>17859</v>
      </c>
      <c r="M36" s="247">
        <v>17551</v>
      </c>
      <c r="N36" s="308">
        <f>L36-M36</f>
        <v>308</v>
      </c>
      <c r="O36" s="308">
        <f>$F36*N36</f>
        <v>49280</v>
      </c>
      <c r="P36" s="799">
        <f>O36/1000000</f>
        <v>4.9279999999999997E-2</v>
      </c>
      <c r="Q36" s="343" t="s">
        <v>521</v>
      </c>
    </row>
    <row r="37" spans="1:17" ht="18" customHeight="1">
      <c r="A37" s="121">
        <v>26</v>
      </c>
      <c r="B37" s="125" t="s">
        <v>358</v>
      </c>
      <c r="C37" s="123">
        <v>4864961</v>
      </c>
      <c r="D37" s="127" t="s">
        <v>12</v>
      </c>
      <c r="E37" s="182" t="s">
        <v>300</v>
      </c>
      <c r="F37" s="128">
        <v>1000</v>
      </c>
      <c r="G37" s="246">
        <v>964376</v>
      </c>
      <c r="H37" s="247">
        <v>964625</v>
      </c>
      <c r="I37" s="341">
        <f>G37-H37</f>
        <v>-249</v>
      </c>
      <c r="J37" s="341">
        <f>$F37*I37</f>
        <v>-249000</v>
      </c>
      <c r="K37" s="773">
        <f>J37/1000000</f>
        <v>-0.249</v>
      </c>
      <c r="L37" s="246">
        <v>999390</v>
      </c>
      <c r="M37" s="247">
        <v>999398</v>
      </c>
      <c r="N37" s="199">
        <f>L37-M37</f>
        <v>-8</v>
      </c>
      <c r="O37" s="199">
        <f>$F37*N37</f>
        <v>-8000</v>
      </c>
      <c r="P37" s="783">
        <f>O37/1000000</f>
        <v>-8.0000000000000002E-3</v>
      </c>
      <c r="Q37" s="328"/>
    </row>
    <row r="38" spans="1:17" ht="18" customHeight="1">
      <c r="A38" s="121"/>
      <c r="B38" s="130" t="s">
        <v>171</v>
      </c>
      <c r="C38" s="123"/>
      <c r="D38" s="127"/>
      <c r="E38" s="182"/>
      <c r="F38" s="128"/>
      <c r="G38" s="246"/>
      <c r="H38" s="247"/>
      <c r="I38" s="309"/>
      <c r="J38" s="309"/>
      <c r="K38" s="795"/>
      <c r="L38" s="246"/>
      <c r="M38" s="247"/>
      <c r="N38" s="308"/>
      <c r="O38" s="308"/>
      <c r="P38" s="799"/>
      <c r="Q38" s="353"/>
    </row>
    <row r="39" spans="1:17" ht="17.25" customHeight="1">
      <c r="A39" s="121">
        <v>27</v>
      </c>
      <c r="B39" s="122" t="s">
        <v>349</v>
      </c>
      <c r="C39" s="123">
        <v>4902557</v>
      </c>
      <c r="D39" s="127" t="s">
        <v>12</v>
      </c>
      <c r="E39" s="182" t="s">
        <v>300</v>
      </c>
      <c r="F39" s="124">
        <v>-1875</v>
      </c>
      <c r="G39" s="246">
        <v>999990</v>
      </c>
      <c r="H39" s="247">
        <v>999999</v>
      </c>
      <c r="I39" s="309">
        <f>G39-H39</f>
        <v>-9</v>
      </c>
      <c r="J39" s="309">
        <f>$F39*I39</f>
        <v>16875</v>
      </c>
      <c r="K39" s="795">
        <f>J39/1000000</f>
        <v>1.6875000000000001E-2</v>
      </c>
      <c r="L39" s="246">
        <v>999979</v>
      </c>
      <c r="M39" s="247">
        <v>999999</v>
      </c>
      <c r="N39" s="308">
        <f>L39-M39</f>
        <v>-20</v>
      </c>
      <c r="O39" s="308">
        <f>$F39*N39</f>
        <v>37500</v>
      </c>
      <c r="P39" s="799">
        <f>O39/1000000</f>
        <v>3.7499999999999999E-2</v>
      </c>
      <c r="Q39" s="350"/>
    </row>
    <row r="40" spans="1:17" ht="17.25" customHeight="1">
      <c r="A40" s="121">
        <v>28</v>
      </c>
      <c r="B40" s="122" t="s">
        <v>352</v>
      </c>
      <c r="C40" s="123">
        <v>4865114</v>
      </c>
      <c r="D40" s="127" t="s">
        <v>12</v>
      </c>
      <c r="E40" s="182" t="s">
        <v>300</v>
      </c>
      <c r="F40" s="124">
        <v>-833.33</v>
      </c>
      <c r="G40" s="246">
        <v>999978</v>
      </c>
      <c r="H40" s="247">
        <v>999999</v>
      </c>
      <c r="I40" s="341">
        <f>G40-H40</f>
        <v>-21</v>
      </c>
      <c r="J40" s="341">
        <f>$F40*I40</f>
        <v>17499.93</v>
      </c>
      <c r="K40" s="773">
        <f>J40/1000000</f>
        <v>1.749993E-2</v>
      </c>
      <c r="L40" s="246">
        <v>999851</v>
      </c>
      <c r="M40" s="247">
        <v>999870</v>
      </c>
      <c r="N40" s="199">
        <f>L40-M40</f>
        <v>-19</v>
      </c>
      <c r="O40" s="199">
        <f>$F40*N40</f>
        <v>15833.27</v>
      </c>
      <c r="P40" s="783">
        <f>O40/1000000</f>
        <v>1.583327E-2</v>
      </c>
      <c r="Q40" s="350"/>
    </row>
    <row r="41" spans="1:17" ht="17.25" customHeight="1" thickBot="1">
      <c r="A41" s="131">
        <v>29</v>
      </c>
      <c r="B41" s="325" t="s">
        <v>110</v>
      </c>
      <c r="C41" s="922">
        <v>4864822</v>
      </c>
      <c r="D41" s="137" t="s">
        <v>12</v>
      </c>
      <c r="E41" s="132" t="s">
        <v>300</v>
      </c>
      <c r="F41" s="135">
        <v>-100</v>
      </c>
      <c r="G41" s="329">
        <v>999994</v>
      </c>
      <c r="H41" s="330">
        <v>999999</v>
      </c>
      <c r="I41" s="951">
        <f>G41-H41</f>
        <v>-5</v>
      </c>
      <c r="J41" s="951">
        <f>$F41*I41</f>
        <v>500</v>
      </c>
      <c r="K41" s="952">
        <f>J41/1000000</f>
        <v>5.0000000000000001E-4</v>
      </c>
      <c r="L41" s="329">
        <v>999964</v>
      </c>
      <c r="M41" s="330">
        <v>999999</v>
      </c>
      <c r="N41" s="953">
        <f>L41-M41</f>
        <v>-35</v>
      </c>
      <c r="O41" s="953">
        <f>$F41*N41</f>
        <v>3500</v>
      </c>
      <c r="P41" s="954">
        <f>O41/1000000</f>
        <v>3.5000000000000001E-3</v>
      </c>
      <c r="Q41" s="686"/>
    </row>
    <row r="42" spans="1:17" ht="17.25" customHeight="1" thickTop="1">
      <c r="A42" s="120"/>
      <c r="B42" s="687"/>
      <c r="C42" s="955"/>
      <c r="D42" s="120"/>
      <c r="E42" s="927"/>
      <c r="F42" s="926"/>
      <c r="G42" s="388"/>
      <c r="H42" s="388"/>
      <c r="I42" s="956"/>
      <c r="J42" s="956"/>
      <c r="K42" s="957"/>
      <c r="L42" s="388"/>
      <c r="M42" s="388"/>
      <c r="N42" s="958"/>
      <c r="O42" s="958"/>
      <c r="P42" s="959"/>
      <c r="Q42" s="926"/>
    </row>
    <row r="43" spans="1:17" ht="18" customHeight="1">
      <c r="A43" s="127"/>
      <c r="B43" s="122"/>
      <c r="C43" s="123"/>
      <c r="D43" s="124"/>
      <c r="E43" s="182"/>
      <c r="F43" s="123"/>
      <c r="G43" s="123"/>
      <c r="H43" s="291"/>
      <c r="I43" s="291"/>
      <c r="J43" s="291"/>
      <c r="K43" s="797"/>
      <c r="L43" s="291"/>
      <c r="M43" s="291"/>
      <c r="N43" s="291"/>
      <c r="O43" s="291"/>
      <c r="P43" s="797"/>
      <c r="Q43" s="354"/>
    </row>
    <row r="44" spans="1:17" ht="21" customHeight="1" thickBot="1">
      <c r="A44" s="137"/>
      <c r="B44" s="293"/>
      <c r="C44" s="133"/>
      <c r="D44" s="134"/>
      <c r="E44" s="132"/>
      <c r="F44" s="133"/>
      <c r="G44" s="133"/>
      <c r="H44" s="364"/>
      <c r="I44" s="364"/>
      <c r="J44" s="364"/>
      <c r="K44" s="798"/>
      <c r="L44" s="364"/>
      <c r="M44" s="364"/>
      <c r="N44" s="364"/>
      <c r="O44" s="364"/>
      <c r="P44" s="798"/>
      <c r="Q44" s="365" t="str">
        <f>NDPL!Q1</f>
        <v>OCTOBER-2024</v>
      </c>
    </row>
    <row r="45" spans="1:17" ht="21.75" customHeight="1" thickTop="1">
      <c r="A45" s="118"/>
      <c r="B45" s="295" t="s">
        <v>302</v>
      </c>
      <c r="C45" s="925"/>
      <c r="D45" s="926"/>
      <c r="E45" s="927"/>
      <c r="F45" s="928"/>
      <c r="G45" s="296"/>
      <c r="H45" s="363"/>
      <c r="I45" s="363"/>
      <c r="J45" s="363"/>
      <c r="K45" s="810"/>
      <c r="L45" s="296"/>
      <c r="M45" s="363"/>
      <c r="N45" s="363"/>
      <c r="O45" s="363"/>
      <c r="P45" s="810"/>
      <c r="Q45" s="934"/>
    </row>
    <row r="46" spans="1:17" ht="21" customHeight="1">
      <c r="A46" s="121"/>
      <c r="B46" s="324" t="s">
        <v>342</v>
      </c>
      <c r="C46" s="123"/>
      <c r="D46" s="124"/>
      <c r="E46" s="182"/>
      <c r="F46" s="128"/>
      <c r="G46" s="81"/>
      <c r="H46" s="291"/>
      <c r="I46" s="291"/>
      <c r="J46" s="291"/>
      <c r="K46" s="817"/>
      <c r="L46" s="81"/>
      <c r="M46" s="291"/>
      <c r="N46" s="291"/>
      <c r="O46" s="291"/>
      <c r="P46" s="817"/>
      <c r="Q46" s="935"/>
    </row>
    <row r="47" spans="1:17" ht="18">
      <c r="A47" s="121">
        <v>30</v>
      </c>
      <c r="B47" s="122" t="s">
        <v>343</v>
      </c>
      <c r="C47" s="123">
        <v>4865022</v>
      </c>
      <c r="D47" s="127" t="s">
        <v>12</v>
      </c>
      <c r="E47" s="182" t="s">
        <v>300</v>
      </c>
      <c r="F47" s="128">
        <v>-1000</v>
      </c>
      <c r="G47" s="246">
        <v>1542</v>
      </c>
      <c r="H47" s="247">
        <v>1519</v>
      </c>
      <c r="I47" s="309">
        <f>G47-H47</f>
        <v>23</v>
      </c>
      <c r="J47" s="309">
        <f>$F47*I47</f>
        <v>-23000</v>
      </c>
      <c r="K47" s="853">
        <f>J47/1000000</f>
        <v>-2.3E-2</v>
      </c>
      <c r="L47" s="246">
        <v>998599</v>
      </c>
      <c r="M47" s="247">
        <v>998651</v>
      </c>
      <c r="N47" s="199">
        <f>L47-M47</f>
        <v>-52</v>
      </c>
      <c r="O47" s="199">
        <f>$F47*N47</f>
        <v>52000</v>
      </c>
      <c r="P47" s="748">
        <f>O47/1000000</f>
        <v>5.1999999999999998E-2</v>
      </c>
      <c r="Q47" s="936"/>
    </row>
    <row r="48" spans="1:17" ht="18">
      <c r="A48" s="121">
        <v>31</v>
      </c>
      <c r="B48" s="122" t="s">
        <v>354</v>
      </c>
      <c r="C48" s="123">
        <v>4864940</v>
      </c>
      <c r="D48" s="127" t="s">
        <v>12</v>
      </c>
      <c r="E48" s="182" t="s">
        <v>300</v>
      </c>
      <c r="F48" s="128">
        <v>-1000</v>
      </c>
      <c r="G48" s="246">
        <v>15824</v>
      </c>
      <c r="H48" s="247">
        <v>15800</v>
      </c>
      <c r="I48" s="205">
        <f>G48-H48</f>
        <v>24</v>
      </c>
      <c r="J48" s="205">
        <f>$F48*I48</f>
        <v>-24000</v>
      </c>
      <c r="K48" s="931">
        <f>J48/1000000</f>
        <v>-2.4E-2</v>
      </c>
      <c r="L48" s="246">
        <v>994121</v>
      </c>
      <c r="M48" s="247">
        <v>994162</v>
      </c>
      <c r="N48" s="205">
        <f>L48-M48</f>
        <v>-41</v>
      </c>
      <c r="O48" s="205">
        <f>$F48*N48</f>
        <v>41000</v>
      </c>
      <c r="P48" s="931">
        <f>O48/1000000</f>
        <v>4.1000000000000002E-2</v>
      </c>
      <c r="Q48" s="937"/>
    </row>
    <row r="49" spans="1:23" ht="18">
      <c r="A49" s="121"/>
      <c r="B49" s="324" t="s">
        <v>346</v>
      </c>
      <c r="C49" s="123"/>
      <c r="D49" s="127"/>
      <c r="E49" s="182"/>
      <c r="F49" s="128"/>
      <c r="G49" s="246"/>
      <c r="H49" s="247"/>
      <c r="I49" s="308"/>
      <c r="J49" s="308"/>
      <c r="K49" s="932"/>
      <c r="L49" s="246"/>
      <c r="M49" s="247"/>
      <c r="N49" s="308"/>
      <c r="O49" s="308"/>
      <c r="P49" s="932"/>
      <c r="Q49" s="937"/>
    </row>
    <row r="50" spans="1:23" ht="18">
      <c r="A50" s="121">
        <v>32</v>
      </c>
      <c r="B50" s="122" t="s">
        <v>343</v>
      </c>
      <c r="C50" s="123">
        <v>4864891</v>
      </c>
      <c r="D50" s="127" t="s">
        <v>12</v>
      </c>
      <c r="E50" s="182" t="s">
        <v>300</v>
      </c>
      <c r="F50" s="128">
        <v>-2000</v>
      </c>
      <c r="G50" s="246">
        <v>998576</v>
      </c>
      <c r="H50" s="247">
        <v>998592</v>
      </c>
      <c r="I50" s="308">
        <f>G50-H50</f>
        <v>-16</v>
      </c>
      <c r="J50" s="308">
        <f>$F50*I50</f>
        <v>32000</v>
      </c>
      <c r="K50" s="932">
        <f>J50/1000000</f>
        <v>3.2000000000000001E-2</v>
      </c>
      <c r="L50" s="246">
        <v>993039</v>
      </c>
      <c r="M50" s="247">
        <v>993126</v>
      </c>
      <c r="N50" s="308">
        <f>L50-M50</f>
        <v>-87</v>
      </c>
      <c r="O50" s="308">
        <f>$F50*N50</f>
        <v>174000</v>
      </c>
      <c r="P50" s="932">
        <f>O50/1000000</f>
        <v>0.17399999999999999</v>
      </c>
      <c r="Q50" s="937"/>
    </row>
    <row r="51" spans="1:23" ht="18">
      <c r="A51" s="121">
        <v>33</v>
      </c>
      <c r="B51" s="122" t="s">
        <v>354</v>
      </c>
      <c r="C51" s="123">
        <v>4865005</v>
      </c>
      <c r="D51" s="127" t="s">
        <v>12</v>
      </c>
      <c r="E51" s="182" t="s">
        <v>300</v>
      </c>
      <c r="F51" s="128">
        <v>-1000</v>
      </c>
      <c r="G51" s="246">
        <v>999258</v>
      </c>
      <c r="H51" s="247">
        <v>999382</v>
      </c>
      <c r="I51" s="308">
        <f>G51-H51</f>
        <v>-124</v>
      </c>
      <c r="J51" s="308">
        <f>$F51*I51</f>
        <v>124000</v>
      </c>
      <c r="K51" s="932">
        <f>J51/1000000</f>
        <v>0.124</v>
      </c>
      <c r="L51" s="246">
        <v>997146</v>
      </c>
      <c r="M51" s="247">
        <v>997175</v>
      </c>
      <c r="N51" s="308">
        <f>L51-M51</f>
        <v>-29</v>
      </c>
      <c r="O51" s="308">
        <f>$F51*N51</f>
        <v>29000</v>
      </c>
      <c r="P51" s="932">
        <f>O51/1000000</f>
        <v>2.9000000000000001E-2</v>
      </c>
      <c r="Q51" s="937"/>
    </row>
    <row r="52" spans="1:23" ht="18" customHeight="1">
      <c r="A52" s="121"/>
      <c r="B52" s="129" t="s">
        <v>172</v>
      </c>
      <c r="C52" s="123"/>
      <c r="D52" s="124"/>
      <c r="E52" s="182"/>
      <c r="F52" s="128"/>
      <c r="G52" s="246"/>
      <c r="H52" s="247"/>
      <c r="I52" s="291"/>
      <c r="J52" s="291"/>
      <c r="K52" s="817"/>
      <c r="L52" s="246"/>
      <c r="M52" s="247"/>
      <c r="N52" s="291"/>
      <c r="O52" s="291"/>
      <c r="P52" s="817"/>
      <c r="Q52" s="490"/>
    </row>
    <row r="53" spans="1:23" ht="18">
      <c r="A53" s="121">
        <v>34</v>
      </c>
      <c r="B53" s="238" t="s">
        <v>431</v>
      </c>
      <c r="C53" s="238">
        <v>4864850</v>
      </c>
      <c r="D53" s="127" t="s">
        <v>12</v>
      </c>
      <c r="E53" s="182" t="s">
        <v>300</v>
      </c>
      <c r="F53" s="128">
        <v>625</v>
      </c>
      <c r="G53" s="246">
        <v>543</v>
      </c>
      <c r="H53" s="247">
        <v>542</v>
      </c>
      <c r="I53" s="308">
        <f>G53-H53</f>
        <v>1</v>
      </c>
      <c r="J53" s="308">
        <f>$F53*I53</f>
        <v>625</v>
      </c>
      <c r="K53" s="932">
        <f>J53/1000000</f>
        <v>6.2500000000000001E-4</v>
      </c>
      <c r="L53" s="246">
        <v>13545</v>
      </c>
      <c r="M53" s="247">
        <v>13313</v>
      </c>
      <c r="N53" s="308">
        <f>L53-M53</f>
        <v>232</v>
      </c>
      <c r="O53" s="308">
        <f>$F53*N53</f>
        <v>145000</v>
      </c>
      <c r="P53" s="932">
        <f>O53/1000000</f>
        <v>0.14499999999999999</v>
      </c>
      <c r="Q53" s="490"/>
    </row>
    <row r="54" spans="1:23" ht="18" customHeight="1">
      <c r="A54" s="121"/>
      <c r="B54" s="129" t="s">
        <v>156</v>
      </c>
      <c r="C54" s="123"/>
      <c r="D54" s="127"/>
      <c r="E54" s="182"/>
      <c r="F54" s="128"/>
      <c r="G54" s="246"/>
      <c r="H54" s="247"/>
      <c r="I54" s="308"/>
      <c r="J54" s="308"/>
      <c r="K54" s="932"/>
      <c r="L54" s="246"/>
      <c r="M54" s="247"/>
      <c r="N54" s="308"/>
      <c r="O54" s="308"/>
      <c r="P54" s="932"/>
      <c r="Q54" s="490"/>
    </row>
    <row r="55" spans="1:23" ht="18" customHeight="1">
      <c r="A55" s="121">
        <v>35</v>
      </c>
      <c r="B55" s="122" t="s">
        <v>169</v>
      </c>
      <c r="C55" s="123">
        <v>4902580</v>
      </c>
      <c r="D55" s="127" t="s">
        <v>12</v>
      </c>
      <c r="E55" s="182" t="s">
        <v>300</v>
      </c>
      <c r="F55" s="128">
        <v>100</v>
      </c>
      <c r="G55" s="246">
        <v>1379</v>
      </c>
      <c r="H55" s="247">
        <v>1107</v>
      </c>
      <c r="I55" s="308">
        <f>G55-H55</f>
        <v>272</v>
      </c>
      <c r="J55" s="308">
        <f>$F55*I55</f>
        <v>27200</v>
      </c>
      <c r="K55" s="932">
        <f>J55/1000000</f>
        <v>2.7199999999999998E-2</v>
      </c>
      <c r="L55" s="246">
        <v>5338</v>
      </c>
      <c r="M55" s="247">
        <v>5291</v>
      </c>
      <c r="N55" s="308">
        <f>L55-M55</f>
        <v>47</v>
      </c>
      <c r="O55" s="308">
        <f>$F55*N55</f>
        <v>4700</v>
      </c>
      <c r="P55" s="932">
        <f>O55/1000000</f>
        <v>4.7000000000000002E-3</v>
      </c>
      <c r="Q55" s="490"/>
    </row>
    <row r="56" spans="1:23" ht="19.5" customHeight="1">
      <c r="A56" s="121">
        <v>36</v>
      </c>
      <c r="B56" s="125" t="s">
        <v>170</v>
      </c>
      <c r="C56" s="123">
        <v>4902544</v>
      </c>
      <c r="D56" s="127" t="s">
        <v>12</v>
      </c>
      <c r="E56" s="182" t="s">
        <v>300</v>
      </c>
      <c r="F56" s="128">
        <v>100</v>
      </c>
      <c r="G56" s="246">
        <v>6810</v>
      </c>
      <c r="H56" s="247">
        <v>6637</v>
      </c>
      <c r="I56" s="308">
        <f>G56-H56</f>
        <v>173</v>
      </c>
      <c r="J56" s="308">
        <f>$F56*I56</f>
        <v>17300</v>
      </c>
      <c r="K56" s="932">
        <f>J56/1000000</f>
        <v>1.7299999999999999E-2</v>
      </c>
      <c r="L56" s="246">
        <v>8773</v>
      </c>
      <c r="M56" s="247">
        <v>8730</v>
      </c>
      <c r="N56" s="308">
        <f>L56-M56</f>
        <v>43</v>
      </c>
      <c r="O56" s="308">
        <f>$F56*N56</f>
        <v>4300</v>
      </c>
      <c r="P56" s="932">
        <f>O56/1000000</f>
        <v>4.3E-3</v>
      </c>
      <c r="Q56" s="490"/>
    </row>
    <row r="57" spans="1:23" s="361" customFormat="1" ht="22.5" customHeight="1">
      <c r="A57" s="121">
        <v>37</v>
      </c>
      <c r="B57" s="122" t="s">
        <v>494</v>
      </c>
      <c r="C57" s="123">
        <v>4864793</v>
      </c>
      <c r="D57" s="127" t="s">
        <v>12</v>
      </c>
      <c r="E57" s="182" t="s">
        <v>300</v>
      </c>
      <c r="F57" s="128">
        <v>200</v>
      </c>
      <c r="G57" s="737">
        <v>223</v>
      </c>
      <c r="H57" s="738">
        <v>106</v>
      </c>
      <c r="I57" s="309">
        <f>G57-H57</f>
        <v>117</v>
      </c>
      <c r="J57" s="309">
        <f>$F57*I57</f>
        <v>23400</v>
      </c>
      <c r="K57" s="853">
        <f>J57/1000000</f>
        <v>2.3400000000000001E-2</v>
      </c>
      <c r="L57" s="737">
        <v>999993</v>
      </c>
      <c r="M57" s="738">
        <v>999993</v>
      </c>
      <c r="N57" s="309">
        <f>L57-M57</f>
        <v>0</v>
      </c>
      <c r="O57" s="309">
        <f>$F57*N57</f>
        <v>0</v>
      </c>
      <c r="P57" s="853">
        <f>O57/1000000</f>
        <v>0</v>
      </c>
      <c r="Q57" s="938"/>
    </row>
    <row r="58" spans="1:23" ht="19.5" customHeight="1">
      <c r="A58" s="121"/>
      <c r="B58" s="129" t="s">
        <v>162</v>
      </c>
      <c r="C58" s="123"/>
      <c r="D58" s="127"/>
      <c r="E58" s="124"/>
      <c r="F58" s="128"/>
      <c r="G58" s="246"/>
      <c r="H58" s="247"/>
      <c r="I58" s="308"/>
      <c r="J58" s="308"/>
      <c r="K58" s="932"/>
      <c r="L58" s="246"/>
      <c r="M58" s="247"/>
      <c r="N58" s="308"/>
      <c r="O58" s="308"/>
      <c r="P58" s="932"/>
      <c r="Q58" s="490"/>
    </row>
    <row r="59" spans="1:23" ht="19.5" customHeight="1">
      <c r="A59" s="121">
        <v>38</v>
      </c>
      <c r="B59" s="122" t="s">
        <v>163</v>
      </c>
      <c r="C59" s="123">
        <v>4865151</v>
      </c>
      <c r="D59" s="125" t="s">
        <v>12</v>
      </c>
      <c r="E59" s="182" t="s">
        <v>300</v>
      </c>
      <c r="F59" s="929">
        <v>500</v>
      </c>
      <c r="G59" s="80">
        <v>21701</v>
      </c>
      <c r="H59" s="83">
        <v>21741</v>
      </c>
      <c r="I59" s="127">
        <f>G59-H59</f>
        <v>-40</v>
      </c>
      <c r="J59" s="127">
        <f>$F59*I59</f>
        <v>-20000</v>
      </c>
      <c r="K59" s="933">
        <f>J59/1000000</f>
        <v>-0.02</v>
      </c>
      <c r="L59" s="80">
        <v>6534</v>
      </c>
      <c r="M59" s="83">
        <v>6507</v>
      </c>
      <c r="N59" s="127">
        <f>L59-M59</f>
        <v>27</v>
      </c>
      <c r="O59" s="127">
        <f>$F59*N59</f>
        <v>13500</v>
      </c>
      <c r="P59" s="933">
        <f>O59/1000000</f>
        <v>1.35E-2</v>
      </c>
      <c r="Q59" s="490"/>
    </row>
    <row r="60" spans="1:23" ht="19.5" customHeight="1">
      <c r="A60" s="121"/>
      <c r="B60" s="122" t="s">
        <v>519</v>
      </c>
      <c r="C60" s="123"/>
      <c r="D60" s="125"/>
      <c r="E60" s="182"/>
      <c r="F60" s="929"/>
      <c r="G60" s="80"/>
      <c r="H60" s="83"/>
      <c r="I60" s="127"/>
      <c r="J60" s="127"/>
      <c r="K60" s="933"/>
      <c r="L60" s="80"/>
      <c r="M60" s="83"/>
      <c r="N60" s="127"/>
      <c r="O60" s="127"/>
      <c r="P60" s="933"/>
      <c r="Q60" s="490"/>
    </row>
    <row r="61" spans="1:23" s="72" customFormat="1" ht="13.5" thickBot="1">
      <c r="A61" s="131">
        <v>39</v>
      </c>
      <c r="B61" s="325" t="s">
        <v>520</v>
      </c>
      <c r="C61" s="133">
        <v>4902572</v>
      </c>
      <c r="D61" s="557" t="s">
        <v>12</v>
      </c>
      <c r="E61" s="132" t="s">
        <v>300</v>
      </c>
      <c r="F61" s="930">
        <v>-100</v>
      </c>
      <c r="G61" s="603">
        <v>70</v>
      </c>
      <c r="H61" s="604">
        <v>67</v>
      </c>
      <c r="I61" s="137">
        <f>G61-H61</f>
        <v>3</v>
      </c>
      <c r="J61" s="137">
        <f>$F61*I61</f>
        <v>-300</v>
      </c>
      <c r="K61" s="924">
        <f>J61/1000000</f>
        <v>-2.9999999999999997E-4</v>
      </c>
      <c r="L61" s="603">
        <v>999303</v>
      </c>
      <c r="M61" s="604">
        <v>999406</v>
      </c>
      <c r="N61" s="137">
        <f>L61-M61</f>
        <v>-103</v>
      </c>
      <c r="O61" s="137">
        <f>$F61*N61</f>
        <v>10300</v>
      </c>
      <c r="P61" s="924">
        <f>O61/1000000</f>
        <v>1.03E-2</v>
      </c>
      <c r="Q61" s="939"/>
    </row>
    <row r="62" spans="1:23" s="354" customFormat="1" ht="15.95" customHeight="1" thickTop="1" thickBot="1">
      <c r="A62" s="120"/>
      <c r="B62" s="687"/>
      <c r="C62" s="336"/>
      <c r="D62" s="336"/>
      <c r="E62" s="336"/>
      <c r="F62" s="336"/>
      <c r="G62" s="336"/>
      <c r="H62" s="336"/>
      <c r="I62" s="336"/>
      <c r="J62" s="336"/>
      <c r="K62" s="759"/>
      <c r="L62" s="336"/>
      <c r="M62" s="336"/>
      <c r="N62" s="336"/>
      <c r="O62" s="336"/>
      <c r="P62" s="759"/>
      <c r="Q62" s="336"/>
      <c r="R62" s="74"/>
      <c r="S62" s="184"/>
      <c r="T62" s="184"/>
      <c r="U62" s="357"/>
      <c r="V62" s="357"/>
      <c r="W62" s="357"/>
    </row>
    <row r="63" spans="1:23" ht="15.95" customHeight="1" thickTop="1">
      <c r="A63" s="366"/>
      <c r="B63" s="366"/>
      <c r="C63" s="366"/>
      <c r="D63" s="366"/>
      <c r="E63" s="366"/>
      <c r="F63" s="366"/>
      <c r="G63" s="366"/>
      <c r="H63" s="366"/>
      <c r="I63" s="366"/>
      <c r="J63" s="366"/>
      <c r="K63" s="801"/>
      <c r="L63" s="366"/>
      <c r="M63" s="366"/>
      <c r="N63" s="366"/>
      <c r="O63" s="366"/>
      <c r="P63" s="801"/>
      <c r="Q63" s="72"/>
      <c r="R63" s="72"/>
      <c r="S63" s="72"/>
      <c r="T63" s="72"/>
    </row>
    <row r="64" spans="1:23" ht="24" thickBot="1">
      <c r="A64" s="289" t="s">
        <v>318</v>
      </c>
      <c r="G64" s="354"/>
      <c r="H64" s="354"/>
      <c r="I64" s="35" t="s">
        <v>347</v>
      </c>
      <c r="J64" s="354"/>
      <c r="K64" s="756"/>
      <c r="L64" s="354"/>
      <c r="M64" s="354"/>
      <c r="N64" s="35" t="s">
        <v>348</v>
      </c>
      <c r="O64" s="354"/>
      <c r="P64" s="756"/>
      <c r="R64" s="72"/>
      <c r="S64" s="72"/>
      <c r="T64" s="72"/>
    </row>
    <row r="65" spans="1:20" ht="39.75" thickTop="1" thickBot="1">
      <c r="A65" s="367" t="s">
        <v>8</v>
      </c>
      <c r="B65" s="368" t="s">
        <v>9</v>
      </c>
      <c r="C65" s="369" t="s">
        <v>1</v>
      </c>
      <c r="D65" s="369" t="s">
        <v>2</v>
      </c>
      <c r="E65" s="369" t="s">
        <v>3</v>
      </c>
      <c r="F65" s="369" t="s">
        <v>10</v>
      </c>
      <c r="G65" s="367" t="str">
        <f>G5</f>
        <v>FINAL READING 31/10/2024</v>
      </c>
      <c r="H65" s="369" t="str">
        <f>H5</f>
        <v>INTIAL READING 01/10/2024</v>
      </c>
      <c r="I65" s="369" t="s">
        <v>4</v>
      </c>
      <c r="J65" s="369" t="s">
        <v>5</v>
      </c>
      <c r="K65" s="766" t="s">
        <v>6</v>
      </c>
      <c r="L65" s="367" t="str">
        <f>G65</f>
        <v>FINAL READING 31/10/2024</v>
      </c>
      <c r="M65" s="369" t="str">
        <f>H65</f>
        <v>INTIAL READING 01/10/2024</v>
      </c>
      <c r="N65" s="369" t="s">
        <v>4</v>
      </c>
      <c r="O65" s="369" t="s">
        <v>5</v>
      </c>
      <c r="P65" s="766" t="s">
        <v>6</v>
      </c>
      <c r="Q65" s="370" t="s">
        <v>266</v>
      </c>
      <c r="R65" s="72"/>
      <c r="S65" s="72"/>
      <c r="T65" s="72"/>
    </row>
    <row r="66" spans="1:20" ht="15.95" customHeight="1" thickTop="1">
      <c r="A66" s="371"/>
      <c r="B66" s="324" t="s">
        <v>342</v>
      </c>
      <c r="C66" s="372"/>
      <c r="D66" s="372"/>
      <c r="E66" s="372"/>
      <c r="F66" s="373"/>
      <c r="G66" s="372"/>
      <c r="H66" s="372"/>
      <c r="I66" s="372"/>
      <c r="J66" s="372"/>
      <c r="K66" s="802"/>
      <c r="L66" s="372"/>
      <c r="M66" s="372"/>
      <c r="N66" s="372"/>
      <c r="O66" s="372"/>
      <c r="P66" s="811"/>
      <c r="Q66" s="374"/>
      <c r="R66" s="72"/>
      <c r="S66" s="72"/>
      <c r="T66" s="72"/>
    </row>
    <row r="67" spans="1:20" ht="15.95" customHeight="1">
      <c r="A67" s="121">
        <v>1</v>
      </c>
      <c r="B67" s="122" t="s">
        <v>386</v>
      </c>
      <c r="C67" s="123">
        <v>4864839</v>
      </c>
      <c r="D67" s="252" t="s">
        <v>12</v>
      </c>
      <c r="E67" s="238" t="s">
        <v>300</v>
      </c>
      <c r="F67" s="128">
        <v>-1000</v>
      </c>
      <c r="G67" s="246">
        <v>722</v>
      </c>
      <c r="H67" s="247">
        <v>727</v>
      </c>
      <c r="I67" s="309">
        <f>G67-H67</f>
        <v>-5</v>
      </c>
      <c r="J67" s="309">
        <f>$F67*I67</f>
        <v>5000</v>
      </c>
      <c r="K67" s="795">
        <f>J67/1000000</f>
        <v>5.0000000000000001E-3</v>
      </c>
      <c r="L67" s="246">
        <v>998650</v>
      </c>
      <c r="M67" s="247">
        <v>998709</v>
      </c>
      <c r="N67" s="199">
        <f>L67-M67</f>
        <v>-59</v>
      </c>
      <c r="O67" s="199">
        <f>$F67*N67</f>
        <v>59000</v>
      </c>
      <c r="P67" s="783">
        <f>O67/1000000</f>
        <v>5.8999999999999997E-2</v>
      </c>
      <c r="Q67" s="339"/>
      <c r="R67" s="72"/>
      <c r="S67" s="72"/>
      <c r="T67" s="72"/>
    </row>
    <row r="68" spans="1:20" ht="15.95" customHeight="1">
      <c r="A68" s="121">
        <v>2</v>
      </c>
      <c r="B68" s="122" t="s">
        <v>389</v>
      </c>
      <c r="C68" s="123">
        <v>4864872</v>
      </c>
      <c r="D68" s="252" t="s">
        <v>12</v>
      </c>
      <c r="E68" s="238" t="s">
        <v>300</v>
      </c>
      <c r="F68" s="128">
        <v>-1000</v>
      </c>
      <c r="G68" s="246">
        <v>993850</v>
      </c>
      <c r="H68" s="247">
        <v>993879</v>
      </c>
      <c r="I68" s="199">
        <f>G68-H68</f>
        <v>-29</v>
      </c>
      <c r="J68" s="199">
        <f>$F68*I68</f>
        <v>29000</v>
      </c>
      <c r="K68" s="783">
        <f>J68/1000000</f>
        <v>2.9000000000000001E-2</v>
      </c>
      <c r="L68" s="246">
        <v>999118</v>
      </c>
      <c r="M68" s="247">
        <v>999140</v>
      </c>
      <c r="N68" s="199">
        <f>L68-M68</f>
        <v>-22</v>
      </c>
      <c r="O68" s="199">
        <f>$F68*N68</f>
        <v>22000</v>
      </c>
      <c r="P68" s="783">
        <f>O68/1000000</f>
        <v>2.1999999999999999E-2</v>
      </c>
      <c r="Q68" s="339"/>
      <c r="R68" s="72"/>
      <c r="S68" s="72"/>
      <c r="T68" s="72"/>
    </row>
    <row r="69" spans="1:20" ht="15.95" customHeight="1">
      <c r="A69" s="375"/>
      <c r="B69" s="229" t="s">
        <v>315</v>
      </c>
      <c r="C69" s="243"/>
      <c r="D69" s="252"/>
      <c r="E69" s="238"/>
      <c r="F69" s="128"/>
      <c r="G69" s="246"/>
      <c r="H69" s="247"/>
      <c r="I69" s="125"/>
      <c r="J69" s="125"/>
      <c r="K69" s="803"/>
      <c r="L69" s="246"/>
      <c r="M69" s="247"/>
      <c r="N69" s="125"/>
      <c r="O69" s="125"/>
      <c r="P69" s="803"/>
      <c r="Q69" s="339"/>
      <c r="R69" s="72"/>
      <c r="S69" s="72"/>
      <c r="T69" s="72"/>
    </row>
    <row r="70" spans="1:20" ht="15.95" customHeight="1">
      <c r="A70" s="121">
        <v>3</v>
      </c>
      <c r="B70" s="122" t="s">
        <v>316</v>
      </c>
      <c r="C70" s="123">
        <v>4865072</v>
      </c>
      <c r="D70" s="252" t="s">
        <v>12</v>
      </c>
      <c r="E70" s="238" t="s">
        <v>300</v>
      </c>
      <c r="F70" s="123">
        <v>-100</v>
      </c>
      <c r="G70" s="246">
        <v>999519</v>
      </c>
      <c r="H70" s="247">
        <v>999522</v>
      </c>
      <c r="I70" s="199">
        <f>G70-H70</f>
        <v>-3</v>
      </c>
      <c r="J70" s="199">
        <f>$F70*I70</f>
        <v>300</v>
      </c>
      <c r="K70" s="783">
        <f>J70/1000000</f>
        <v>2.9999999999999997E-4</v>
      </c>
      <c r="L70" s="246">
        <v>999430</v>
      </c>
      <c r="M70" s="247">
        <v>999510</v>
      </c>
      <c r="N70" s="199">
        <f>L70-M70</f>
        <v>-80</v>
      </c>
      <c r="O70" s="199">
        <f>$F70*N70</f>
        <v>8000</v>
      </c>
      <c r="P70" s="783">
        <f>O70/1000000</f>
        <v>8.0000000000000002E-3</v>
      </c>
      <c r="Q70" s="339"/>
      <c r="R70" s="72"/>
      <c r="S70" s="72"/>
      <c r="T70" s="72"/>
    </row>
    <row r="71" spans="1:20" s="354" customFormat="1" ht="15.95" customHeight="1">
      <c r="A71" s="121">
        <v>4</v>
      </c>
      <c r="B71" s="122" t="s">
        <v>317</v>
      </c>
      <c r="C71" s="123">
        <v>4865066</v>
      </c>
      <c r="D71" s="252" t="s">
        <v>12</v>
      </c>
      <c r="E71" s="238" t="s">
        <v>300</v>
      </c>
      <c r="F71" s="721">
        <v>-200</v>
      </c>
      <c r="G71" s="246">
        <v>630</v>
      </c>
      <c r="H71" s="247">
        <v>624</v>
      </c>
      <c r="I71" s="199">
        <f>G71-H71</f>
        <v>6</v>
      </c>
      <c r="J71" s="199">
        <f>$F71*I71</f>
        <v>-1200</v>
      </c>
      <c r="K71" s="783">
        <f>J71/1000000</f>
        <v>-1.1999999999999999E-3</v>
      </c>
      <c r="L71" s="246">
        <v>685</v>
      </c>
      <c r="M71" s="247">
        <v>616</v>
      </c>
      <c r="N71" s="199">
        <f>L71-M71</f>
        <v>69</v>
      </c>
      <c r="O71" s="199">
        <f>$F71*N71</f>
        <v>-13800</v>
      </c>
      <c r="P71" s="783">
        <f>O71/1000000</f>
        <v>-1.38E-2</v>
      </c>
      <c r="Q71" s="339"/>
      <c r="R71" s="74"/>
      <c r="S71" s="74"/>
      <c r="T71" s="74"/>
    </row>
    <row r="72" spans="1:20" ht="15.95" customHeight="1" thickBot="1">
      <c r="A72" s="131"/>
      <c r="B72" s="325"/>
      <c r="C72" s="133"/>
      <c r="D72" s="557"/>
      <c r="E72" s="132"/>
      <c r="F72" s="137"/>
      <c r="G72" s="603"/>
      <c r="H72" s="604"/>
      <c r="I72" s="137"/>
      <c r="J72" s="137"/>
      <c r="K72" s="800"/>
      <c r="L72" s="603"/>
      <c r="M72" s="604"/>
      <c r="N72" s="137"/>
      <c r="O72" s="137"/>
      <c r="P72" s="800"/>
      <c r="Q72" s="558"/>
      <c r="R72" s="72"/>
      <c r="S72" s="72"/>
      <c r="T72" s="72"/>
    </row>
    <row r="73" spans="1:20" ht="25.5" customHeight="1" thickTop="1">
      <c r="A73" s="136" t="s">
        <v>293</v>
      </c>
      <c r="B73" s="361"/>
      <c r="C73" s="60"/>
      <c r="D73" s="361"/>
      <c r="E73" s="361"/>
      <c r="F73" s="361"/>
      <c r="G73" s="361"/>
      <c r="H73" s="361"/>
      <c r="I73" s="361"/>
      <c r="J73" s="361"/>
      <c r="K73" s="804">
        <f>SUM(K9:K62)+SUM(K67:K72)-K32</f>
        <v>-1.6574036499999998</v>
      </c>
      <c r="L73" s="454"/>
      <c r="M73" s="454"/>
      <c r="N73" s="454"/>
      <c r="O73" s="454"/>
      <c r="P73" s="804">
        <f>SUM(P9:P62)+SUM(P67:P72)-P32</f>
        <v>0.90844901999999994</v>
      </c>
    </row>
    <row r="74" spans="1:20">
      <c r="A74" s="361"/>
      <c r="B74" s="361"/>
      <c r="C74" s="361"/>
      <c r="D74" s="361"/>
      <c r="E74" s="361"/>
      <c r="F74" s="361"/>
      <c r="G74" s="361"/>
      <c r="H74" s="361"/>
      <c r="I74" s="361"/>
      <c r="J74" s="361"/>
      <c r="K74" s="805"/>
      <c r="L74" s="361"/>
      <c r="M74" s="361"/>
      <c r="N74" s="361"/>
      <c r="O74" s="361"/>
      <c r="P74" s="805"/>
    </row>
    <row r="75" spans="1:20" ht="9.75" customHeight="1">
      <c r="A75" s="361"/>
      <c r="B75" s="361"/>
      <c r="C75" s="361"/>
      <c r="D75" s="361"/>
      <c r="E75" s="361"/>
      <c r="F75" s="361"/>
      <c r="G75" s="361"/>
      <c r="H75" s="361"/>
      <c r="I75" s="361"/>
      <c r="J75" s="361"/>
      <c r="K75" s="805"/>
      <c r="L75" s="361"/>
      <c r="M75" s="361"/>
      <c r="N75" s="361"/>
      <c r="O75" s="361"/>
      <c r="P75" s="805"/>
    </row>
    <row r="76" spans="1:20" hidden="1">
      <c r="A76" s="361"/>
      <c r="B76" s="361"/>
      <c r="C76" s="361"/>
      <c r="D76" s="361"/>
      <c r="E76" s="361"/>
      <c r="F76" s="361"/>
      <c r="G76" s="361"/>
      <c r="H76" s="361"/>
      <c r="I76" s="361"/>
      <c r="J76" s="361"/>
      <c r="K76" s="805"/>
      <c r="L76" s="361"/>
      <c r="M76" s="361"/>
      <c r="N76" s="361"/>
      <c r="O76" s="361"/>
      <c r="P76" s="805"/>
    </row>
    <row r="77" spans="1:20" ht="23.25" customHeight="1" thickBot="1">
      <c r="A77" s="361"/>
      <c r="B77" s="361"/>
      <c r="C77" s="455"/>
      <c r="D77" s="361"/>
      <c r="E77" s="361"/>
      <c r="F77" s="361"/>
      <c r="G77" s="361"/>
      <c r="H77" s="361"/>
      <c r="I77" s="361"/>
      <c r="J77" s="456"/>
      <c r="K77" s="762" t="s">
        <v>294</v>
      </c>
      <c r="L77" s="361"/>
      <c r="M77" s="361"/>
      <c r="N77" s="361"/>
      <c r="O77" s="361"/>
      <c r="P77" s="762" t="s">
        <v>295</v>
      </c>
    </row>
    <row r="78" spans="1:20" ht="20.25">
      <c r="A78" s="457"/>
      <c r="B78" s="458"/>
      <c r="C78" s="136"/>
      <c r="D78" s="399"/>
      <c r="E78" s="399"/>
      <c r="F78" s="399"/>
      <c r="G78" s="399"/>
      <c r="H78" s="399"/>
      <c r="I78" s="399"/>
      <c r="J78" s="459"/>
      <c r="K78" s="806"/>
      <c r="L78" s="458"/>
      <c r="M78" s="458"/>
      <c r="N78" s="458"/>
      <c r="O78" s="458"/>
      <c r="P78" s="806"/>
      <c r="Q78" s="400"/>
    </row>
    <row r="79" spans="1:20" ht="20.25">
      <c r="A79" s="173"/>
      <c r="B79" s="136" t="s">
        <v>291</v>
      </c>
      <c r="C79" s="136"/>
      <c r="D79" s="460"/>
      <c r="E79" s="460"/>
      <c r="F79" s="460"/>
      <c r="G79" s="460"/>
      <c r="H79" s="460"/>
      <c r="I79" s="460"/>
      <c r="J79" s="460"/>
      <c r="K79" s="807">
        <f>K73</f>
        <v>-1.6574036499999998</v>
      </c>
      <c r="L79" s="462"/>
      <c r="M79" s="462"/>
      <c r="N79" s="462"/>
      <c r="O79" s="462"/>
      <c r="P79" s="807">
        <f>P73</f>
        <v>0.90844901999999994</v>
      </c>
      <c r="Q79" s="401"/>
    </row>
    <row r="80" spans="1:20" ht="20.25">
      <c r="A80" s="173"/>
      <c r="B80" s="136"/>
      <c r="C80" s="136"/>
      <c r="D80" s="460"/>
      <c r="E80" s="460"/>
      <c r="F80" s="460"/>
      <c r="G80" s="460"/>
      <c r="H80" s="460"/>
      <c r="I80" s="463"/>
      <c r="J80" s="43"/>
      <c r="K80" s="808"/>
      <c r="L80" s="451"/>
      <c r="M80" s="451"/>
      <c r="N80" s="451"/>
      <c r="O80" s="451"/>
      <c r="P80" s="808"/>
      <c r="Q80" s="401"/>
    </row>
    <row r="81" spans="1:17" ht="20.25">
      <c r="A81" s="173"/>
      <c r="B81" s="136" t="s">
        <v>284</v>
      </c>
      <c r="C81" s="136"/>
      <c r="D81" s="460"/>
      <c r="E81" s="460"/>
      <c r="F81" s="460"/>
      <c r="G81" s="460"/>
      <c r="H81" s="460"/>
      <c r="I81" s="460"/>
      <c r="J81" s="460"/>
      <c r="K81" s="807">
        <f>'STEPPED UP GENCO'!K74</f>
        <v>0.70508694760000001</v>
      </c>
      <c r="L81" s="461"/>
      <c r="M81" s="461"/>
      <c r="N81" s="461"/>
      <c r="O81" s="461"/>
      <c r="P81" s="807">
        <f>'STEPPED UP GENCO'!P74</f>
        <v>3.9006009999999994E-2</v>
      </c>
      <c r="Q81" s="401"/>
    </row>
    <row r="82" spans="1:17" ht="20.25">
      <c r="A82" s="173"/>
      <c r="B82" s="136"/>
      <c r="C82" s="136"/>
      <c r="D82" s="464"/>
      <c r="E82" s="464"/>
      <c r="F82" s="464"/>
      <c r="G82" s="464"/>
      <c r="H82" s="464"/>
      <c r="I82" s="465"/>
      <c r="J82" s="466"/>
      <c r="K82" s="756"/>
      <c r="L82" s="354"/>
      <c r="M82" s="354"/>
      <c r="N82" s="354"/>
      <c r="O82" s="354"/>
      <c r="P82" s="756"/>
      <c r="Q82" s="401"/>
    </row>
    <row r="83" spans="1:17" ht="20.25">
      <c r="A83" s="173"/>
      <c r="B83" s="136" t="s">
        <v>292</v>
      </c>
      <c r="C83" s="136"/>
      <c r="D83" s="354"/>
      <c r="E83" s="354"/>
      <c r="F83" s="354"/>
      <c r="G83" s="354"/>
      <c r="H83" s="354"/>
      <c r="I83" s="354"/>
      <c r="J83" s="354"/>
      <c r="K83" s="467">
        <f>SUM(K79:K82)</f>
        <v>-0.95231670239999977</v>
      </c>
      <c r="L83" s="354"/>
      <c r="M83" s="354"/>
      <c r="N83" s="354"/>
      <c r="O83" s="354"/>
      <c r="P83" s="467">
        <f>SUM(P79:P82)</f>
        <v>0.94745502999999998</v>
      </c>
      <c r="Q83" s="401"/>
    </row>
    <row r="84" spans="1:17" ht="20.25">
      <c r="A84" s="424"/>
      <c r="B84" s="354"/>
      <c r="C84" s="136"/>
      <c r="D84" s="354"/>
      <c r="E84" s="354"/>
      <c r="F84" s="354"/>
      <c r="G84" s="354"/>
      <c r="H84" s="354"/>
      <c r="I84" s="354"/>
      <c r="J84" s="354"/>
      <c r="K84" s="756"/>
      <c r="L84" s="354"/>
      <c r="M84" s="354"/>
      <c r="N84" s="354"/>
      <c r="O84" s="354"/>
      <c r="P84" s="756"/>
      <c r="Q84" s="401"/>
    </row>
    <row r="85" spans="1:17" ht="13.5" thickBot="1">
      <c r="A85" s="425"/>
      <c r="B85" s="402"/>
      <c r="C85" s="402"/>
      <c r="D85" s="402"/>
      <c r="E85" s="402"/>
      <c r="F85" s="402"/>
      <c r="G85" s="402"/>
      <c r="H85" s="402"/>
      <c r="I85" s="402"/>
      <c r="J85" s="402"/>
      <c r="K85" s="761"/>
      <c r="L85" s="402"/>
      <c r="M85" s="402"/>
      <c r="N85" s="402"/>
      <c r="O85" s="402"/>
      <c r="P85" s="761"/>
      <c r="Q85" s="403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7"/>
  <sheetViews>
    <sheetView view="pageBreakPreview" zoomScale="70" zoomScaleNormal="70" zoomScaleSheetLayoutView="70" workbookViewId="0">
      <selection activeCell="Q11" sqref="Q11"/>
    </sheetView>
  </sheetViews>
  <sheetFormatPr defaultRowHeight="12.75"/>
  <cols>
    <col min="1" max="1" width="4.7109375" style="327" customWidth="1"/>
    <col min="2" max="2" width="26.7109375" style="327" customWidth="1"/>
    <col min="3" max="3" width="18.5703125" style="327" customWidth="1"/>
    <col min="4" max="4" width="12.85546875" style="327" customWidth="1"/>
    <col min="5" max="5" width="22.140625" style="327" customWidth="1"/>
    <col min="6" max="6" width="14.42578125" style="327" customWidth="1"/>
    <col min="7" max="7" width="15.5703125" style="327" customWidth="1"/>
    <col min="8" max="8" width="15.28515625" style="327" customWidth="1"/>
    <col min="9" max="9" width="15" style="327" customWidth="1"/>
    <col min="10" max="10" width="16.7109375" style="327" customWidth="1"/>
    <col min="11" max="11" width="16.5703125" style="492" customWidth="1"/>
    <col min="12" max="12" width="17.140625" style="327" customWidth="1"/>
    <col min="13" max="13" width="14.7109375" style="327" customWidth="1"/>
    <col min="14" max="14" width="15.7109375" style="327" customWidth="1"/>
    <col min="15" max="15" width="18.28515625" style="327" customWidth="1"/>
    <col min="16" max="16" width="17.140625" style="492" customWidth="1"/>
    <col min="17" max="17" width="22" style="327" customWidth="1"/>
    <col min="18" max="16384" width="9.140625" style="327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15" t="str">
        <f>NDPL!Q1</f>
        <v>OCTOBER-2024</v>
      </c>
      <c r="Q2" s="468"/>
    </row>
    <row r="3" spans="1:17" ht="23.25">
      <c r="A3" s="141" t="s">
        <v>192</v>
      </c>
    </row>
    <row r="4" spans="1:17" ht="24" thickBot="1">
      <c r="A4" s="3"/>
      <c r="G4" s="354"/>
      <c r="H4" s="354"/>
      <c r="I4" s="35" t="s">
        <v>347</v>
      </c>
      <c r="J4" s="354"/>
      <c r="K4" s="756"/>
      <c r="L4" s="354"/>
      <c r="M4" s="354"/>
      <c r="N4" s="35" t="s">
        <v>348</v>
      </c>
      <c r="O4" s="354"/>
      <c r="P4" s="756"/>
    </row>
    <row r="5" spans="1:17" ht="51.7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31/10/2024</v>
      </c>
      <c r="H5" s="369" t="str">
        <f>NDPL!H5</f>
        <v>INTIAL READING 01/10/2024</v>
      </c>
      <c r="I5" s="369" t="s">
        <v>4</v>
      </c>
      <c r="J5" s="369" t="s">
        <v>5</v>
      </c>
      <c r="K5" s="766" t="s">
        <v>6</v>
      </c>
      <c r="L5" s="367" t="str">
        <f>NDPL!G5</f>
        <v>FINAL READING 31/10/2024</v>
      </c>
      <c r="M5" s="369" t="str">
        <f>NDPL!H5</f>
        <v>INTIAL READING 01/10/2024</v>
      </c>
      <c r="N5" s="369" t="s">
        <v>4</v>
      </c>
      <c r="O5" s="369" t="s">
        <v>5</v>
      </c>
      <c r="P5" s="766" t="s">
        <v>6</v>
      </c>
      <c r="Q5" s="370" t="s">
        <v>266</v>
      </c>
    </row>
    <row r="6" spans="1:17" ht="14.25" thickTop="1" thickBot="1"/>
    <row r="7" spans="1:17" ht="24" customHeight="1" thickTop="1">
      <c r="A7" s="305" t="s">
        <v>205</v>
      </c>
      <c r="B7" s="44"/>
      <c r="C7" s="45"/>
      <c r="D7" s="45"/>
      <c r="E7" s="45"/>
      <c r="F7" s="45"/>
      <c r="G7" s="450"/>
      <c r="H7" s="448"/>
      <c r="I7" s="448"/>
      <c r="J7" s="448"/>
      <c r="K7" s="809"/>
      <c r="L7" s="469"/>
      <c r="M7" s="363"/>
      <c r="N7" s="448"/>
      <c r="O7" s="448"/>
      <c r="P7" s="816"/>
      <c r="Q7" s="389"/>
    </row>
    <row r="8" spans="1:17" ht="24" customHeight="1">
      <c r="A8" s="470" t="s">
        <v>193</v>
      </c>
      <c r="B8" s="70"/>
      <c r="C8" s="70"/>
      <c r="D8" s="70"/>
      <c r="E8" s="70"/>
      <c r="F8" s="70"/>
      <c r="G8" s="80"/>
      <c r="H8" s="451"/>
      <c r="I8" s="291"/>
      <c r="J8" s="291"/>
      <c r="K8" s="797"/>
      <c r="L8" s="292"/>
      <c r="M8" s="291"/>
      <c r="N8" s="291"/>
      <c r="O8" s="291"/>
      <c r="P8" s="817"/>
      <c r="Q8" s="331"/>
    </row>
    <row r="9" spans="1:17" ht="24" customHeight="1">
      <c r="A9" s="471" t="s">
        <v>194</v>
      </c>
      <c r="B9" s="70"/>
      <c r="C9" s="70"/>
      <c r="D9" s="70"/>
      <c r="E9" s="70"/>
      <c r="F9" s="70"/>
      <c r="G9" s="80"/>
      <c r="H9" s="451"/>
      <c r="I9" s="291"/>
      <c r="J9" s="291"/>
      <c r="K9" s="797"/>
      <c r="L9" s="292"/>
      <c r="M9" s="291"/>
      <c r="N9" s="291"/>
      <c r="O9" s="291"/>
      <c r="P9" s="817"/>
      <c r="Q9" s="331"/>
    </row>
    <row r="10" spans="1:17" ht="24" customHeight="1">
      <c r="A10" s="190">
        <v>1</v>
      </c>
      <c r="B10" s="192" t="s">
        <v>207</v>
      </c>
      <c r="C10" s="304">
        <v>5128430</v>
      </c>
      <c r="D10" s="194" t="s">
        <v>12</v>
      </c>
      <c r="E10" s="193" t="s">
        <v>300</v>
      </c>
      <c r="F10" s="194">
        <v>200</v>
      </c>
      <c r="G10" s="246">
        <v>3489</v>
      </c>
      <c r="H10" s="247">
        <v>3489</v>
      </c>
      <c r="I10" s="233">
        <f t="shared" ref="I10:I15" si="0">G10-H10</f>
        <v>0</v>
      </c>
      <c r="J10" s="233">
        <f t="shared" ref="J10:J15" si="1">$F10*I10</f>
        <v>0</v>
      </c>
      <c r="K10" s="754">
        <f t="shared" ref="K10:K15" si="2">J10/1000000</f>
        <v>0</v>
      </c>
      <c r="L10" s="246">
        <v>83877</v>
      </c>
      <c r="M10" s="247">
        <v>83929</v>
      </c>
      <c r="N10" s="233">
        <f t="shared" ref="N10:N15" si="3">L10-M10</f>
        <v>-52</v>
      </c>
      <c r="O10" s="233">
        <f t="shared" ref="O10:O15" si="4">$F10*N10</f>
        <v>-10400</v>
      </c>
      <c r="P10" s="754">
        <f t="shared" ref="P10:P15" si="5">O10/1000000</f>
        <v>-1.04E-2</v>
      </c>
      <c r="Q10" s="331"/>
    </row>
    <row r="11" spans="1:17" ht="24" customHeight="1">
      <c r="A11" s="190">
        <v>2</v>
      </c>
      <c r="B11" s="192" t="s">
        <v>208</v>
      </c>
      <c r="C11" s="304">
        <v>4864807</v>
      </c>
      <c r="D11" s="194" t="s">
        <v>12</v>
      </c>
      <c r="E11" s="193" t="s">
        <v>300</v>
      </c>
      <c r="F11" s="194">
        <v>200</v>
      </c>
      <c r="G11" s="246">
        <v>999663</v>
      </c>
      <c r="H11" s="247">
        <v>999663</v>
      </c>
      <c r="I11" s="233">
        <f t="shared" si="0"/>
        <v>0</v>
      </c>
      <c r="J11" s="233">
        <f t="shared" si="1"/>
        <v>0</v>
      </c>
      <c r="K11" s="754">
        <f t="shared" si="2"/>
        <v>0</v>
      </c>
      <c r="L11" s="246">
        <v>27385</v>
      </c>
      <c r="M11" s="247">
        <v>27477</v>
      </c>
      <c r="N11" s="233">
        <f t="shared" si="3"/>
        <v>-92</v>
      </c>
      <c r="O11" s="233">
        <f t="shared" si="4"/>
        <v>-18400</v>
      </c>
      <c r="P11" s="754">
        <f t="shared" si="5"/>
        <v>-1.84E-2</v>
      </c>
      <c r="Q11" s="339" t="s">
        <v>522</v>
      </c>
    </row>
    <row r="12" spans="1:17" ht="24" customHeight="1">
      <c r="A12" s="190">
        <v>3</v>
      </c>
      <c r="B12" s="192" t="s">
        <v>195</v>
      </c>
      <c r="C12" s="304">
        <v>4864815</v>
      </c>
      <c r="D12" s="194" t="s">
        <v>12</v>
      </c>
      <c r="E12" s="193" t="s">
        <v>300</v>
      </c>
      <c r="F12" s="194">
        <v>200</v>
      </c>
      <c r="G12" s="246">
        <v>999996</v>
      </c>
      <c r="H12" s="247">
        <v>999996</v>
      </c>
      <c r="I12" s="233">
        <f t="shared" si="0"/>
        <v>0</v>
      </c>
      <c r="J12" s="233">
        <f t="shared" si="1"/>
        <v>0</v>
      </c>
      <c r="K12" s="754">
        <f t="shared" si="2"/>
        <v>0</v>
      </c>
      <c r="L12" s="246">
        <v>3912</v>
      </c>
      <c r="M12" s="247">
        <v>3785</v>
      </c>
      <c r="N12" s="233">
        <f t="shared" si="3"/>
        <v>127</v>
      </c>
      <c r="O12" s="233">
        <f t="shared" si="4"/>
        <v>25400</v>
      </c>
      <c r="P12" s="754">
        <f t="shared" si="5"/>
        <v>2.5399999999999999E-2</v>
      </c>
      <c r="Q12" s="331"/>
    </row>
    <row r="13" spans="1:17" ht="24" customHeight="1">
      <c r="A13" s="190">
        <v>4</v>
      </c>
      <c r="B13" s="192" t="s">
        <v>196</v>
      </c>
      <c r="C13" s="304">
        <v>4864918</v>
      </c>
      <c r="D13" s="194" t="s">
        <v>12</v>
      </c>
      <c r="E13" s="193" t="s">
        <v>300</v>
      </c>
      <c r="F13" s="194">
        <v>400</v>
      </c>
      <c r="G13" s="246">
        <v>999724</v>
      </c>
      <c r="H13" s="247">
        <v>999725</v>
      </c>
      <c r="I13" s="233">
        <f t="shared" si="0"/>
        <v>-1</v>
      </c>
      <c r="J13" s="233">
        <f t="shared" si="1"/>
        <v>-400</v>
      </c>
      <c r="K13" s="754">
        <f t="shared" si="2"/>
        <v>-4.0000000000000002E-4</v>
      </c>
      <c r="L13" s="246">
        <v>21356</v>
      </c>
      <c r="M13" s="247">
        <v>21376</v>
      </c>
      <c r="N13" s="233">
        <f t="shared" si="3"/>
        <v>-20</v>
      </c>
      <c r="O13" s="233">
        <f t="shared" si="4"/>
        <v>-8000</v>
      </c>
      <c r="P13" s="754">
        <f t="shared" si="5"/>
        <v>-8.0000000000000002E-3</v>
      </c>
      <c r="Q13" s="331"/>
    </row>
    <row r="14" spans="1:17" ht="24" customHeight="1">
      <c r="A14" s="190">
        <v>5</v>
      </c>
      <c r="B14" s="192" t="s">
        <v>356</v>
      </c>
      <c r="C14" s="304">
        <v>4864894</v>
      </c>
      <c r="D14" s="194" t="s">
        <v>12</v>
      </c>
      <c r="E14" s="193" t="s">
        <v>300</v>
      </c>
      <c r="F14" s="194">
        <v>800</v>
      </c>
      <c r="G14" s="246">
        <v>999353</v>
      </c>
      <c r="H14" s="247">
        <v>999353</v>
      </c>
      <c r="I14" s="233">
        <f t="shared" si="0"/>
        <v>0</v>
      </c>
      <c r="J14" s="233">
        <f t="shared" si="1"/>
        <v>0</v>
      </c>
      <c r="K14" s="754">
        <f t="shared" si="2"/>
        <v>0</v>
      </c>
      <c r="L14" s="246">
        <v>1549</v>
      </c>
      <c r="M14" s="247">
        <v>1511</v>
      </c>
      <c r="N14" s="233">
        <f t="shared" si="3"/>
        <v>38</v>
      </c>
      <c r="O14" s="233">
        <f t="shared" si="4"/>
        <v>30400</v>
      </c>
      <c r="P14" s="754">
        <f t="shared" si="5"/>
        <v>3.04E-2</v>
      </c>
      <c r="Q14" s="331"/>
    </row>
    <row r="15" spans="1:17" ht="24" customHeight="1">
      <c r="A15" s="190">
        <v>6</v>
      </c>
      <c r="B15" s="192" t="s">
        <v>355</v>
      </c>
      <c r="C15" s="304">
        <v>5128425</v>
      </c>
      <c r="D15" s="194" t="s">
        <v>12</v>
      </c>
      <c r="E15" s="193" t="s">
        <v>300</v>
      </c>
      <c r="F15" s="194">
        <v>400</v>
      </c>
      <c r="G15" s="246">
        <v>2083</v>
      </c>
      <c r="H15" s="247">
        <v>2083</v>
      </c>
      <c r="I15" s="233">
        <f t="shared" si="0"/>
        <v>0</v>
      </c>
      <c r="J15" s="233">
        <f t="shared" si="1"/>
        <v>0</v>
      </c>
      <c r="K15" s="754">
        <f t="shared" si="2"/>
        <v>0</v>
      </c>
      <c r="L15" s="246">
        <v>6495</v>
      </c>
      <c r="M15" s="247">
        <v>6498</v>
      </c>
      <c r="N15" s="233">
        <f t="shared" si="3"/>
        <v>-3</v>
      </c>
      <c r="O15" s="233">
        <f t="shared" si="4"/>
        <v>-1200</v>
      </c>
      <c r="P15" s="754">
        <f t="shared" si="5"/>
        <v>-1.1999999999999999E-3</v>
      </c>
      <c r="Q15" s="331" t="s">
        <v>532</v>
      </c>
    </row>
    <row r="16" spans="1:17" ht="34.5" customHeight="1">
      <c r="A16" s="190"/>
      <c r="B16" s="192"/>
      <c r="C16" s="304">
        <v>4864800</v>
      </c>
      <c r="D16" s="194" t="s">
        <v>12</v>
      </c>
      <c r="E16" s="193" t="s">
        <v>300</v>
      </c>
      <c r="F16" s="194">
        <v>200</v>
      </c>
      <c r="G16" s="246">
        <v>3727</v>
      </c>
      <c r="H16" s="247">
        <v>3727</v>
      </c>
      <c r="I16" s="233">
        <f>G16-H16</f>
        <v>0</v>
      </c>
      <c r="J16" s="233">
        <f>$F16*I16</f>
        <v>0</v>
      </c>
      <c r="K16" s="754">
        <f>J16/1000000</f>
        <v>0</v>
      </c>
      <c r="L16" s="246">
        <v>14782</v>
      </c>
      <c r="M16" s="247">
        <v>14779</v>
      </c>
      <c r="N16" s="233">
        <f>L16-M16</f>
        <v>3</v>
      </c>
      <c r="O16" s="233">
        <f>$F16*N16</f>
        <v>600</v>
      </c>
      <c r="P16" s="754">
        <f>O16/1000000</f>
        <v>5.9999999999999995E-4</v>
      </c>
      <c r="Q16" s="351" t="s">
        <v>533</v>
      </c>
    </row>
    <row r="17" spans="1:17" ht="24" customHeight="1">
      <c r="A17" s="472" t="s">
        <v>197</v>
      </c>
      <c r="B17" s="192"/>
      <c r="C17" s="304"/>
      <c r="D17" s="194"/>
      <c r="E17" s="192"/>
      <c r="F17" s="194"/>
      <c r="G17" s="246"/>
      <c r="H17" s="247"/>
      <c r="I17" s="233"/>
      <c r="J17" s="233"/>
      <c r="K17" s="754"/>
      <c r="L17" s="246"/>
      <c r="M17" s="247"/>
      <c r="N17" s="233"/>
      <c r="O17" s="233"/>
      <c r="P17" s="754"/>
      <c r="Q17" s="331"/>
    </row>
    <row r="18" spans="1:17" ht="24" customHeight="1">
      <c r="A18" s="190">
        <v>7</v>
      </c>
      <c r="B18" s="192" t="s">
        <v>209</v>
      </c>
      <c r="C18" s="304">
        <v>4865164</v>
      </c>
      <c r="D18" s="194" t="s">
        <v>12</v>
      </c>
      <c r="E18" s="193" t="s">
        <v>300</v>
      </c>
      <c r="F18" s="194">
        <v>666.66700000000003</v>
      </c>
      <c r="G18" s="246">
        <v>999357</v>
      </c>
      <c r="H18" s="247">
        <v>999385</v>
      </c>
      <c r="I18" s="233">
        <f>G18-H18</f>
        <v>-28</v>
      </c>
      <c r="J18" s="233">
        <f>$F18*I18</f>
        <v>-18666.675999999999</v>
      </c>
      <c r="K18" s="754">
        <f>J18/1000000</f>
        <v>-1.8666676E-2</v>
      </c>
      <c r="L18" s="246">
        <v>998145</v>
      </c>
      <c r="M18" s="247">
        <v>998172</v>
      </c>
      <c r="N18" s="233">
        <f>L18-M18</f>
        <v>-27</v>
      </c>
      <c r="O18" s="233">
        <f>$F18*N18</f>
        <v>-18000.009000000002</v>
      </c>
      <c r="P18" s="754">
        <f>O18/1000000</f>
        <v>-1.8000009000000001E-2</v>
      </c>
      <c r="Q18" s="331"/>
    </row>
    <row r="19" spans="1:17" ht="24" customHeight="1">
      <c r="A19" s="190">
        <v>8</v>
      </c>
      <c r="B19" s="192" t="s">
        <v>208</v>
      </c>
      <c r="C19" s="304">
        <v>4864845</v>
      </c>
      <c r="D19" s="194" t="s">
        <v>12</v>
      </c>
      <c r="E19" s="193" t="s">
        <v>300</v>
      </c>
      <c r="F19" s="194">
        <v>1000</v>
      </c>
      <c r="G19" s="246">
        <v>939</v>
      </c>
      <c r="H19" s="247">
        <v>984</v>
      </c>
      <c r="I19" s="233">
        <f>G19-H19</f>
        <v>-45</v>
      </c>
      <c r="J19" s="233">
        <f>$F19*I19</f>
        <v>-45000</v>
      </c>
      <c r="K19" s="754">
        <f>J19/1000000</f>
        <v>-4.4999999999999998E-2</v>
      </c>
      <c r="L19" s="246">
        <v>1393</v>
      </c>
      <c r="M19" s="247">
        <v>1415</v>
      </c>
      <c r="N19" s="233">
        <f>L19-M19</f>
        <v>-22</v>
      </c>
      <c r="O19" s="233">
        <f>$F19*N19</f>
        <v>-22000</v>
      </c>
      <c r="P19" s="754">
        <f>O19/1000000</f>
        <v>-2.1999999999999999E-2</v>
      </c>
      <c r="Q19" s="331"/>
    </row>
    <row r="20" spans="1:17" ht="24" customHeight="1">
      <c r="A20" s="190">
        <v>9</v>
      </c>
      <c r="B20" s="70" t="s">
        <v>508</v>
      </c>
      <c r="C20" s="304" t="s">
        <v>509</v>
      </c>
      <c r="D20" s="740" t="s">
        <v>432</v>
      </c>
      <c r="E20" s="206" t="s">
        <v>300</v>
      </c>
      <c r="F20" s="194">
        <v>2</v>
      </c>
      <c r="G20" s="246">
        <v>-1400</v>
      </c>
      <c r="H20" s="247">
        <v>0</v>
      </c>
      <c r="I20" s="233">
        <f>G20-H20</f>
        <v>-1400</v>
      </c>
      <c r="J20" s="233">
        <f>$F20*I20</f>
        <v>-2800</v>
      </c>
      <c r="K20" s="754">
        <f>J20/1000000</f>
        <v>-2.8E-3</v>
      </c>
      <c r="L20" s="246">
        <v>177100</v>
      </c>
      <c r="M20" s="247">
        <v>187500</v>
      </c>
      <c r="N20" s="233">
        <f>L20-M20</f>
        <v>-10400</v>
      </c>
      <c r="O20" s="233">
        <f>$F20*N20</f>
        <v>-20800</v>
      </c>
      <c r="P20" s="754">
        <f>O20/1000000</f>
        <v>-2.0799999999999999E-2</v>
      </c>
      <c r="Q20" s="538"/>
    </row>
    <row r="21" spans="1:17" ht="24" customHeight="1">
      <c r="A21" s="190"/>
      <c r="B21" s="192"/>
      <c r="C21" s="304"/>
      <c r="D21" s="194"/>
      <c r="E21" s="193"/>
      <c r="F21" s="194"/>
      <c r="G21" s="246"/>
      <c r="H21" s="247"/>
      <c r="I21" s="233"/>
      <c r="J21" s="233"/>
      <c r="K21" s="754"/>
      <c r="L21" s="246"/>
      <c r="M21" s="247"/>
      <c r="N21" s="233"/>
      <c r="O21" s="233"/>
      <c r="P21" s="754"/>
      <c r="Q21" s="331"/>
    </row>
    <row r="22" spans="1:17" ht="24" customHeight="1">
      <c r="A22" s="191"/>
      <c r="B22" s="473" t="s">
        <v>204</v>
      </c>
      <c r="C22" s="474"/>
      <c r="D22" s="194"/>
      <c r="E22" s="192"/>
      <c r="F22" s="207"/>
      <c r="G22" s="246"/>
      <c r="H22" s="247"/>
      <c r="I22" s="233"/>
      <c r="J22" s="233"/>
      <c r="K22" s="767">
        <f>SUM(K10:K21)</f>
        <v>-6.6866676E-2</v>
      </c>
      <c r="L22" s="246"/>
      <c r="M22" s="247"/>
      <c r="N22" s="233"/>
      <c r="O22" s="233"/>
      <c r="P22" s="767">
        <f>SUM(P10:P21)</f>
        <v>-4.2400009000000002E-2</v>
      </c>
      <c r="Q22" s="331"/>
    </row>
    <row r="23" spans="1:17" ht="24" customHeight="1">
      <c r="A23" s="191"/>
      <c r="B23" s="115"/>
      <c r="C23" s="474"/>
      <c r="D23" s="194"/>
      <c r="E23" s="192"/>
      <c r="F23" s="207"/>
      <c r="G23" s="246"/>
      <c r="H23" s="247"/>
      <c r="I23" s="233"/>
      <c r="J23" s="233"/>
      <c r="K23" s="754"/>
      <c r="L23" s="246"/>
      <c r="M23" s="247"/>
      <c r="N23" s="233"/>
      <c r="O23" s="233"/>
      <c r="P23" s="754"/>
      <c r="Q23" s="331"/>
    </row>
    <row r="24" spans="1:17" ht="24" customHeight="1">
      <c r="A24" s="472" t="s">
        <v>198</v>
      </c>
      <c r="B24" s="70"/>
      <c r="C24" s="475"/>
      <c r="D24" s="207"/>
      <c r="E24" s="70"/>
      <c r="F24" s="207"/>
      <c r="G24" s="246"/>
      <c r="H24" s="247"/>
      <c r="I24" s="233"/>
      <c r="J24" s="233"/>
      <c r="K24" s="754"/>
      <c r="L24" s="246"/>
      <c r="M24" s="247"/>
      <c r="N24" s="233"/>
      <c r="O24" s="233"/>
      <c r="P24" s="754"/>
      <c r="Q24" s="331"/>
    </row>
    <row r="25" spans="1:17" ht="24" customHeight="1">
      <c r="A25" s="191"/>
      <c r="B25" s="70"/>
      <c r="C25" s="475"/>
      <c r="D25" s="207"/>
      <c r="E25" s="70"/>
      <c r="F25" s="207"/>
      <c r="G25" s="246"/>
      <c r="H25" s="247"/>
      <c r="I25" s="233"/>
      <c r="J25" s="233"/>
      <c r="K25" s="754"/>
      <c r="L25" s="246"/>
      <c r="M25" s="247"/>
      <c r="N25" s="233"/>
      <c r="O25" s="233"/>
      <c r="P25" s="754"/>
      <c r="Q25" s="331"/>
    </row>
    <row r="26" spans="1:17" ht="24" customHeight="1">
      <c r="A26" s="190">
        <v>10</v>
      </c>
      <c r="B26" s="70" t="s">
        <v>199</v>
      </c>
      <c r="C26" s="304">
        <v>4902594</v>
      </c>
      <c r="D26" s="207" t="s">
        <v>12</v>
      </c>
      <c r="E26" s="193" t="s">
        <v>300</v>
      </c>
      <c r="F26" s="194">
        <v>500</v>
      </c>
      <c r="G26" s="246">
        <v>448</v>
      </c>
      <c r="H26" s="247">
        <v>427</v>
      </c>
      <c r="I26" s="233">
        <f t="shared" ref="I26:I31" si="6">G26-H26</f>
        <v>21</v>
      </c>
      <c r="J26" s="233">
        <f t="shared" ref="J26:J31" si="7">$F26*I26</f>
        <v>10500</v>
      </c>
      <c r="K26" s="754">
        <f t="shared" ref="K26:K31" si="8">J26/1000000</f>
        <v>1.0500000000000001E-2</v>
      </c>
      <c r="L26" s="246">
        <v>1287</v>
      </c>
      <c r="M26" s="247">
        <v>1232</v>
      </c>
      <c r="N26" s="233">
        <f t="shared" ref="N26:N31" si="9">L26-M26</f>
        <v>55</v>
      </c>
      <c r="O26" s="233">
        <f t="shared" ref="O26:O31" si="10">$F26*N26</f>
        <v>27500</v>
      </c>
      <c r="P26" s="754">
        <f t="shared" ref="P26:P31" si="11">O26/1000000</f>
        <v>2.75E-2</v>
      </c>
      <c r="Q26" s="538"/>
    </row>
    <row r="27" spans="1:17" ht="24" customHeight="1">
      <c r="A27" s="190">
        <v>11</v>
      </c>
      <c r="B27" s="70" t="s">
        <v>200</v>
      </c>
      <c r="C27" s="304">
        <v>4865067</v>
      </c>
      <c r="D27" s="207" t="s">
        <v>12</v>
      </c>
      <c r="E27" s="193" t="s">
        <v>300</v>
      </c>
      <c r="F27" s="194">
        <v>100</v>
      </c>
      <c r="G27" s="246">
        <v>285</v>
      </c>
      <c r="H27" s="247">
        <v>285</v>
      </c>
      <c r="I27" s="233">
        <f t="shared" si="6"/>
        <v>0</v>
      </c>
      <c r="J27" s="233">
        <f t="shared" si="7"/>
        <v>0</v>
      </c>
      <c r="K27" s="754">
        <f t="shared" si="8"/>
        <v>0</v>
      </c>
      <c r="L27" s="246">
        <v>2020</v>
      </c>
      <c r="M27" s="247">
        <v>2020</v>
      </c>
      <c r="N27" s="233">
        <f t="shared" si="9"/>
        <v>0</v>
      </c>
      <c r="O27" s="233">
        <f t="shared" si="10"/>
        <v>0</v>
      </c>
      <c r="P27" s="754">
        <f t="shared" si="11"/>
        <v>0</v>
      </c>
      <c r="Q27" s="331"/>
    </row>
    <row r="28" spans="1:17" ht="24" customHeight="1">
      <c r="A28" s="190">
        <v>12</v>
      </c>
      <c r="B28" s="70" t="s">
        <v>201</v>
      </c>
      <c r="C28" s="304">
        <v>4902562</v>
      </c>
      <c r="D28" s="207" t="s">
        <v>12</v>
      </c>
      <c r="E28" s="193" t="s">
        <v>300</v>
      </c>
      <c r="F28" s="194">
        <v>75</v>
      </c>
      <c r="G28" s="246">
        <v>6227</v>
      </c>
      <c r="H28" s="247">
        <v>5409</v>
      </c>
      <c r="I28" s="233">
        <f t="shared" si="6"/>
        <v>818</v>
      </c>
      <c r="J28" s="233">
        <f t="shared" si="7"/>
        <v>61350</v>
      </c>
      <c r="K28" s="754">
        <f t="shared" si="8"/>
        <v>6.1350000000000002E-2</v>
      </c>
      <c r="L28" s="246">
        <v>83135</v>
      </c>
      <c r="M28" s="247">
        <v>82991</v>
      </c>
      <c r="N28" s="233">
        <f t="shared" si="9"/>
        <v>144</v>
      </c>
      <c r="O28" s="233">
        <f t="shared" si="10"/>
        <v>10800</v>
      </c>
      <c r="P28" s="754">
        <f t="shared" si="11"/>
        <v>1.0800000000000001E-2</v>
      </c>
      <c r="Q28" s="339"/>
    </row>
    <row r="29" spans="1:17" ht="19.5" customHeight="1">
      <c r="A29" s="190">
        <v>13</v>
      </c>
      <c r="B29" s="70" t="s">
        <v>201</v>
      </c>
      <c r="C29" s="362">
        <v>4865088</v>
      </c>
      <c r="D29" s="967" t="s">
        <v>12</v>
      </c>
      <c r="E29" s="193" t="s">
        <v>300</v>
      </c>
      <c r="F29" s="968">
        <v>75</v>
      </c>
      <c r="G29" s="246">
        <v>0</v>
      </c>
      <c r="H29" s="247">
        <v>0</v>
      </c>
      <c r="I29" s="233">
        <f>G29-H29</f>
        <v>0</v>
      </c>
      <c r="J29" s="233">
        <f>$F29*I29</f>
        <v>0</v>
      </c>
      <c r="K29" s="754">
        <f>J29/1000000</f>
        <v>0</v>
      </c>
      <c r="L29" s="246">
        <v>50</v>
      </c>
      <c r="M29" s="247">
        <v>37</v>
      </c>
      <c r="N29" s="233">
        <f>L29-M29</f>
        <v>13</v>
      </c>
      <c r="O29" s="233">
        <f>$F29*N29</f>
        <v>975</v>
      </c>
      <c r="P29" s="754">
        <f>O29/1000000</f>
        <v>9.7499999999999996E-4</v>
      </c>
      <c r="Q29" s="343"/>
    </row>
    <row r="30" spans="1:17" ht="24" customHeight="1">
      <c r="A30" s="190">
        <v>14</v>
      </c>
      <c r="B30" s="70" t="s">
        <v>202</v>
      </c>
      <c r="C30" s="304">
        <v>4902552</v>
      </c>
      <c r="D30" s="207" t="s">
        <v>12</v>
      </c>
      <c r="E30" s="193" t="s">
        <v>300</v>
      </c>
      <c r="F30" s="969">
        <v>75</v>
      </c>
      <c r="G30" s="246">
        <v>837</v>
      </c>
      <c r="H30" s="247">
        <v>837</v>
      </c>
      <c r="I30" s="233">
        <f t="shared" si="6"/>
        <v>0</v>
      </c>
      <c r="J30" s="233">
        <f t="shared" si="7"/>
        <v>0</v>
      </c>
      <c r="K30" s="754">
        <f t="shared" si="8"/>
        <v>0</v>
      </c>
      <c r="L30" s="246">
        <v>6244</v>
      </c>
      <c r="M30" s="247">
        <v>6244</v>
      </c>
      <c r="N30" s="233">
        <f t="shared" si="9"/>
        <v>0</v>
      </c>
      <c r="O30" s="233">
        <f t="shared" si="10"/>
        <v>0</v>
      </c>
      <c r="P30" s="754">
        <f t="shared" si="11"/>
        <v>0</v>
      </c>
      <c r="Q30" s="331"/>
    </row>
    <row r="31" spans="1:17" ht="24" customHeight="1">
      <c r="A31" s="190">
        <v>15</v>
      </c>
      <c r="B31" s="70" t="s">
        <v>202</v>
      </c>
      <c r="C31" s="304">
        <v>4865075</v>
      </c>
      <c r="D31" s="207" t="s">
        <v>12</v>
      </c>
      <c r="E31" s="193" t="s">
        <v>300</v>
      </c>
      <c r="F31" s="194">
        <v>100</v>
      </c>
      <c r="G31" s="246">
        <v>10494</v>
      </c>
      <c r="H31" s="247">
        <v>10480</v>
      </c>
      <c r="I31" s="233">
        <f t="shared" si="6"/>
        <v>14</v>
      </c>
      <c r="J31" s="233">
        <f t="shared" si="7"/>
        <v>1400</v>
      </c>
      <c r="K31" s="754">
        <f t="shared" si="8"/>
        <v>1.4E-3</v>
      </c>
      <c r="L31" s="246">
        <v>9424</v>
      </c>
      <c r="M31" s="247">
        <v>9152</v>
      </c>
      <c r="N31" s="233">
        <f t="shared" si="9"/>
        <v>272</v>
      </c>
      <c r="O31" s="233">
        <f t="shared" si="10"/>
        <v>27200</v>
      </c>
      <c r="P31" s="754">
        <f t="shared" si="11"/>
        <v>2.7199999999999998E-2</v>
      </c>
      <c r="Q31" s="338"/>
    </row>
    <row r="32" spans="1:17" ht="24" customHeight="1">
      <c r="A32" s="190"/>
      <c r="B32" s="70"/>
      <c r="C32" s="304"/>
      <c r="D32" s="207"/>
      <c r="E32" s="193"/>
      <c r="F32" s="194"/>
      <c r="G32" s="246"/>
      <c r="H32" s="247"/>
      <c r="I32" s="233"/>
      <c r="J32" s="233"/>
      <c r="K32" s="754"/>
      <c r="L32" s="246"/>
      <c r="M32" s="247"/>
      <c r="N32" s="233"/>
      <c r="O32" s="233"/>
      <c r="P32" s="754"/>
      <c r="Q32" s="338"/>
    </row>
    <row r="33" spans="1:17" ht="20.100000000000001" customHeight="1" thickBot="1">
      <c r="A33" s="54"/>
      <c r="B33" s="55"/>
      <c r="C33" s="56"/>
      <c r="D33" s="57"/>
      <c r="E33" s="58"/>
      <c r="F33" s="58"/>
      <c r="G33" s="59"/>
      <c r="H33" s="364"/>
      <c r="I33" s="364"/>
      <c r="J33" s="364"/>
      <c r="K33" s="798"/>
      <c r="L33" s="476"/>
      <c r="M33" s="364"/>
      <c r="N33" s="364"/>
      <c r="O33" s="364"/>
      <c r="P33" s="818"/>
      <c r="Q33" s="398"/>
    </row>
    <row r="34" spans="1:17" ht="13.5" thickTop="1">
      <c r="A34" s="53"/>
      <c r="B34" s="61"/>
      <c r="C34" s="47"/>
      <c r="D34" s="49"/>
      <c r="E34" s="48"/>
      <c r="F34" s="48"/>
      <c r="G34" s="62"/>
      <c r="H34" s="451"/>
      <c r="I34" s="291"/>
      <c r="J34" s="291"/>
      <c r="K34" s="797"/>
      <c r="L34" s="451"/>
      <c r="M34" s="451"/>
      <c r="N34" s="291"/>
      <c r="O34" s="291"/>
      <c r="P34" s="797"/>
    </row>
    <row r="35" spans="1:17">
      <c r="A35" s="53"/>
      <c r="B35" s="61"/>
      <c r="C35" s="47"/>
      <c r="D35" s="49"/>
      <c r="E35" s="48"/>
      <c r="F35" s="48"/>
      <c r="G35" s="62"/>
      <c r="H35" s="451"/>
      <c r="I35" s="291"/>
      <c r="J35" s="291"/>
      <c r="K35" s="797"/>
      <c r="L35" s="451"/>
      <c r="M35" s="451"/>
      <c r="N35" s="291"/>
      <c r="O35" s="291"/>
      <c r="P35" s="797"/>
    </row>
    <row r="36" spans="1:17">
      <c r="A36" s="451"/>
      <c r="B36" s="361"/>
      <c r="C36" s="361"/>
      <c r="D36" s="361"/>
      <c r="E36" s="361"/>
      <c r="F36" s="361"/>
      <c r="G36" s="361"/>
      <c r="H36" s="361"/>
      <c r="I36" s="361"/>
      <c r="J36" s="361"/>
      <c r="K36" s="805"/>
      <c r="L36" s="361"/>
      <c r="M36" s="361"/>
      <c r="N36" s="361"/>
      <c r="O36" s="361"/>
      <c r="P36" s="805"/>
    </row>
    <row r="37" spans="1:17" ht="20.25">
      <c r="A37" s="130"/>
      <c r="B37" s="473" t="s">
        <v>203</v>
      </c>
      <c r="C37" s="477"/>
      <c r="D37" s="477"/>
      <c r="E37" s="477"/>
      <c r="F37" s="477"/>
      <c r="G37" s="477"/>
      <c r="H37" s="477"/>
      <c r="I37" s="477"/>
      <c r="J37" s="477"/>
      <c r="K37" s="812">
        <f>SUM(K26:K33)</f>
        <v>7.3249999999999996E-2</v>
      </c>
      <c r="L37" s="478"/>
      <c r="M37" s="478"/>
      <c r="N37" s="478"/>
      <c r="O37" s="478"/>
      <c r="P37" s="812">
        <f>SUM(P26:P33)</f>
        <v>6.6474999999999992E-2</v>
      </c>
    </row>
    <row r="38" spans="1:17" ht="20.25">
      <c r="A38" s="74"/>
      <c r="B38" s="473" t="s">
        <v>204</v>
      </c>
      <c r="C38" s="475"/>
      <c r="D38" s="475"/>
      <c r="E38" s="475"/>
      <c r="F38" s="475"/>
      <c r="G38" s="475"/>
      <c r="H38" s="475"/>
      <c r="I38" s="475"/>
      <c r="J38" s="475"/>
      <c r="K38" s="812">
        <f>K22</f>
        <v>-6.6866676E-2</v>
      </c>
      <c r="L38" s="478"/>
      <c r="M38" s="478"/>
      <c r="N38" s="478"/>
      <c r="O38" s="478"/>
      <c r="P38" s="812">
        <f>P22</f>
        <v>-4.2400009000000002E-2</v>
      </c>
    </row>
    <row r="39" spans="1:17" ht="18">
      <c r="A39" s="74"/>
      <c r="B39" s="70"/>
      <c r="C39" s="72"/>
      <c r="D39" s="72"/>
      <c r="E39" s="72"/>
      <c r="F39" s="72"/>
      <c r="G39" s="72"/>
      <c r="H39" s="72"/>
      <c r="I39" s="72"/>
      <c r="J39" s="72"/>
      <c r="K39" s="813"/>
      <c r="L39" s="479"/>
      <c r="M39" s="479"/>
      <c r="N39" s="479"/>
      <c r="O39" s="479"/>
      <c r="P39" s="813"/>
    </row>
    <row r="40" spans="1:17" ht="3" customHeight="1">
      <c r="A40" s="74"/>
      <c r="B40" s="70"/>
      <c r="C40" s="72"/>
      <c r="D40" s="72"/>
      <c r="E40" s="72"/>
      <c r="F40" s="72"/>
      <c r="G40" s="72"/>
      <c r="H40" s="72"/>
      <c r="I40" s="72"/>
      <c r="J40" s="72"/>
      <c r="K40" s="813"/>
      <c r="L40" s="479"/>
      <c r="M40" s="479"/>
      <c r="N40" s="479"/>
      <c r="O40" s="479"/>
      <c r="P40" s="813"/>
    </row>
    <row r="41" spans="1:17" ht="23.25">
      <c r="A41" s="74"/>
      <c r="B41" s="288" t="s">
        <v>206</v>
      </c>
      <c r="C41" s="480"/>
      <c r="D41" s="3"/>
      <c r="E41" s="3"/>
      <c r="F41" s="3"/>
      <c r="G41" s="3"/>
      <c r="H41" s="3"/>
      <c r="I41" s="3"/>
      <c r="J41" s="3"/>
      <c r="K41" s="482">
        <f>SUM(K37:K40)</f>
        <v>6.3833239999999958E-3</v>
      </c>
      <c r="L41" s="481"/>
      <c r="M41" s="481"/>
      <c r="N41" s="481"/>
      <c r="O41" s="481"/>
      <c r="P41" s="482">
        <f>SUM(P37:P40)</f>
        <v>2.407499099999999E-2</v>
      </c>
    </row>
    <row r="43" spans="1:17" ht="13.5" thickBot="1"/>
    <row r="44" spans="1:17">
      <c r="A44" s="404"/>
      <c r="B44" s="405"/>
      <c r="C44" s="405"/>
      <c r="D44" s="405"/>
      <c r="E44" s="405"/>
      <c r="F44" s="405"/>
      <c r="G44" s="405"/>
      <c r="H44" s="399"/>
      <c r="I44" s="399"/>
      <c r="J44" s="399"/>
      <c r="K44" s="654"/>
      <c r="L44" s="399"/>
      <c r="M44" s="399"/>
      <c r="N44" s="399"/>
      <c r="O44" s="399"/>
      <c r="P44" s="654"/>
      <c r="Q44" s="400"/>
    </row>
    <row r="45" spans="1:17" ht="23.25">
      <c r="A45" s="406" t="s">
        <v>282</v>
      </c>
      <c r="B45" s="407"/>
      <c r="C45" s="407"/>
      <c r="D45" s="407"/>
      <c r="E45" s="407"/>
      <c r="F45" s="407"/>
      <c r="G45" s="407"/>
      <c r="H45" s="354"/>
      <c r="I45" s="354"/>
      <c r="J45" s="354"/>
      <c r="K45" s="756"/>
      <c r="L45" s="354"/>
      <c r="M45" s="354"/>
      <c r="N45" s="354"/>
      <c r="O45" s="354"/>
      <c r="P45" s="756"/>
      <c r="Q45" s="401"/>
    </row>
    <row r="46" spans="1:17">
      <c r="A46" s="408"/>
      <c r="B46" s="407"/>
      <c r="C46" s="407"/>
      <c r="D46" s="407"/>
      <c r="E46" s="407"/>
      <c r="F46" s="407"/>
      <c r="G46" s="407"/>
      <c r="H46" s="354"/>
      <c r="I46" s="354"/>
      <c r="J46" s="354"/>
      <c r="K46" s="756"/>
      <c r="L46" s="354"/>
      <c r="M46" s="354"/>
      <c r="N46" s="354"/>
      <c r="O46" s="354"/>
      <c r="P46" s="756"/>
      <c r="Q46" s="401"/>
    </row>
    <row r="47" spans="1:17" ht="18">
      <c r="A47" s="409"/>
      <c r="B47" s="410"/>
      <c r="C47" s="410"/>
      <c r="D47" s="410"/>
      <c r="E47" s="410"/>
      <c r="F47" s="410"/>
      <c r="G47" s="410"/>
      <c r="H47" s="354"/>
      <c r="I47" s="354"/>
      <c r="J47" s="397"/>
      <c r="K47" s="814" t="s">
        <v>294</v>
      </c>
      <c r="L47" s="354"/>
      <c r="M47" s="354"/>
      <c r="N47" s="354"/>
      <c r="O47" s="354"/>
      <c r="P47" s="819" t="s">
        <v>295</v>
      </c>
      <c r="Q47" s="401"/>
    </row>
    <row r="48" spans="1:17">
      <c r="A48" s="411"/>
      <c r="B48" s="74"/>
      <c r="C48" s="74"/>
      <c r="D48" s="74"/>
      <c r="E48" s="74"/>
      <c r="F48" s="74"/>
      <c r="G48" s="74"/>
      <c r="H48" s="354"/>
      <c r="I48" s="354"/>
      <c r="J48" s="354"/>
      <c r="K48" s="756"/>
      <c r="L48" s="354"/>
      <c r="M48" s="354"/>
      <c r="N48" s="354"/>
      <c r="O48" s="354"/>
      <c r="P48" s="756"/>
      <c r="Q48" s="401"/>
    </row>
    <row r="49" spans="1:17">
      <c r="A49" s="411"/>
      <c r="B49" s="74"/>
      <c r="C49" s="74"/>
      <c r="D49" s="74"/>
      <c r="E49" s="74"/>
      <c r="F49" s="74"/>
      <c r="G49" s="74"/>
      <c r="H49" s="354"/>
      <c r="I49" s="354"/>
      <c r="J49" s="354"/>
      <c r="K49" s="756"/>
      <c r="L49" s="354"/>
      <c r="M49" s="354"/>
      <c r="N49" s="354"/>
      <c r="O49" s="354"/>
      <c r="P49" s="756"/>
      <c r="Q49" s="401"/>
    </row>
    <row r="50" spans="1:17" ht="23.25">
      <c r="A50" s="406" t="s">
        <v>285</v>
      </c>
      <c r="B50" s="413"/>
      <c r="C50" s="413"/>
      <c r="D50" s="414"/>
      <c r="E50" s="414"/>
      <c r="F50" s="415"/>
      <c r="G50" s="414"/>
      <c r="H50" s="354"/>
      <c r="I50" s="354"/>
      <c r="J50" s="354"/>
      <c r="K50" s="482">
        <f>K41</f>
        <v>6.3833239999999958E-3</v>
      </c>
      <c r="L50" s="410" t="s">
        <v>283</v>
      </c>
      <c r="M50" s="354"/>
      <c r="N50" s="354"/>
      <c r="O50" s="354"/>
      <c r="P50" s="482">
        <f>P41</f>
        <v>2.407499099999999E-2</v>
      </c>
      <c r="Q50" s="483" t="s">
        <v>283</v>
      </c>
    </row>
    <row r="51" spans="1:17" ht="23.25">
      <c r="A51" s="484"/>
      <c r="B51" s="419"/>
      <c r="C51" s="419"/>
      <c r="D51" s="407"/>
      <c r="E51" s="407"/>
      <c r="F51" s="420"/>
      <c r="G51" s="407"/>
      <c r="H51" s="354"/>
      <c r="I51" s="354"/>
      <c r="J51" s="354"/>
      <c r="K51" s="482"/>
      <c r="L51" s="460"/>
      <c r="M51" s="354"/>
      <c r="N51" s="354"/>
      <c r="O51" s="354"/>
      <c r="P51" s="482"/>
      <c r="Q51" s="485"/>
    </row>
    <row r="52" spans="1:17" ht="23.25">
      <c r="A52" s="486" t="s">
        <v>284</v>
      </c>
      <c r="B52" s="34"/>
      <c r="C52" s="34"/>
      <c r="D52" s="407"/>
      <c r="E52" s="407"/>
      <c r="F52" s="423"/>
      <c r="G52" s="414"/>
      <c r="H52" s="354"/>
      <c r="I52" s="354"/>
      <c r="J52" s="354"/>
      <c r="K52" s="482">
        <f>'STEPPED UP GENCO'!K75</f>
        <v>7.6514846100000006E-2</v>
      </c>
      <c r="L52" s="410" t="s">
        <v>283</v>
      </c>
      <c r="M52" s="354"/>
      <c r="N52" s="354"/>
      <c r="O52" s="354"/>
      <c r="P52" s="482">
        <f>'STEPPED UP GENCO'!P75</f>
        <v>0</v>
      </c>
      <c r="Q52" s="483" t="s">
        <v>283</v>
      </c>
    </row>
    <row r="53" spans="1:17" ht="6.75" customHeight="1">
      <c r="A53" s="424"/>
      <c r="B53" s="354"/>
      <c r="C53" s="354"/>
      <c r="D53" s="354"/>
      <c r="E53" s="354"/>
      <c r="F53" s="354"/>
      <c r="G53" s="354"/>
      <c r="H53" s="354"/>
      <c r="I53" s="354"/>
      <c r="J53" s="354"/>
      <c r="K53" s="756"/>
      <c r="L53" s="354"/>
      <c r="M53" s="354"/>
      <c r="N53" s="354"/>
      <c r="O53" s="354"/>
      <c r="P53" s="756"/>
      <c r="Q53" s="401"/>
    </row>
    <row r="54" spans="1:17" ht="6.75" customHeight="1">
      <c r="A54" s="424"/>
      <c r="B54" s="354"/>
      <c r="C54" s="354"/>
      <c r="D54" s="354"/>
      <c r="E54" s="354"/>
      <c r="F54" s="354"/>
      <c r="G54" s="354"/>
      <c r="H54" s="354"/>
      <c r="I54" s="354"/>
      <c r="J54" s="354"/>
      <c r="K54" s="756"/>
      <c r="L54" s="354"/>
      <c r="M54" s="354"/>
      <c r="N54" s="354"/>
      <c r="O54" s="354"/>
      <c r="P54" s="756"/>
      <c r="Q54" s="401"/>
    </row>
    <row r="55" spans="1:17" ht="6.75" customHeight="1">
      <c r="A55" s="424"/>
      <c r="B55" s="354"/>
      <c r="C55" s="354"/>
      <c r="D55" s="354"/>
      <c r="E55" s="354"/>
      <c r="F55" s="354"/>
      <c r="G55" s="354"/>
      <c r="H55" s="354"/>
      <c r="I55" s="354"/>
      <c r="J55" s="354"/>
      <c r="K55" s="756"/>
      <c r="L55" s="354"/>
      <c r="M55" s="354"/>
      <c r="N55" s="354"/>
      <c r="O55" s="354"/>
      <c r="P55" s="756"/>
      <c r="Q55" s="401"/>
    </row>
    <row r="56" spans="1:17" ht="26.25" customHeight="1">
      <c r="A56" s="424"/>
      <c r="B56" s="354"/>
      <c r="C56" s="354"/>
      <c r="D56" s="354"/>
      <c r="E56" s="354"/>
      <c r="F56" s="354"/>
      <c r="G56" s="354"/>
      <c r="H56" s="413"/>
      <c r="I56" s="413"/>
      <c r="J56" s="487" t="s">
        <v>286</v>
      </c>
      <c r="K56" s="482">
        <f>SUM(K50:K55)</f>
        <v>8.2898170100000002E-2</v>
      </c>
      <c r="L56" s="488" t="s">
        <v>283</v>
      </c>
      <c r="M56" s="215"/>
      <c r="N56" s="215"/>
      <c r="O56" s="215"/>
      <c r="P56" s="482">
        <f>SUM(P50:P55)</f>
        <v>2.407499099999999E-2</v>
      </c>
      <c r="Q56" s="488" t="s">
        <v>283</v>
      </c>
    </row>
    <row r="57" spans="1:17" ht="3" customHeight="1" thickBot="1">
      <c r="A57" s="425"/>
      <c r="B57" s="402"/>
      <c r="C57" s="402"/>
      <c r="D57" s="402"/>
      <c r="E57" s="402"/>
      <c r="F57" s="402"/>
      <c r="G57" s="402"/>
      <c r="H57" s="402"/>
      <c r="I57" s="402"/>
      <c r="J57" s="402"/>
      <c r="K57" s="761"/>
      <c r="L57" s="402"/>
      <c r="M57" s="402"/>
      <c r="N57" s="402"/>
      <c r="O57" s="402"/>
      <c r="P57" s="761"/>
      <c r="Q57" s="403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3"/>
  <sheetViews>
    <sheetView view="pageBreakPreview" zoomScale="118" zoomScaleSheetLayoutView="118" workbookViewId="0">
      <selection activeCell="W20" sqref="W20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2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2" customWidth="1"/>
    <col min="17" max="17" width="11.140625" customWidth="1"/>
    <col min="18" max="18" width="3" customWidth="1"/>
  </cols>
  <sheetData>
    <row r="1" spans="1:17">
      <c r="A1" s="509" t="s">
        <v>210</v>
      </c>
      <c r="B1" s="510"/>
      <c r="C1" s="510"/>
      <c r="D1" s="510"/>
      <c r="E1" s="510"/>
      <c r="F1" s="510"/>
      <c r="G1" s="510"/>
      <c r="H1" s="510"/>
      <c r="I1" s="510"/>
      <c r="J1" s="510"/>
      <c r="K1" s="820"/>
      <c r="L1" s="510"/>
      <c r="M1" s="510"/>
      <c r="N1" s="510"/>
      <c r="O1" s="510"/>
      <c r="P1" s="820"/>
      <c r="Q1" s="510"/>
    </row>
    <row r="2" spans="1:17">
      <c r="A2" s="511" t="s">
        <v>211</v>
      </c>
      <c r="B2" s="510"/>
      <c r="C2" s="510"/>
      <c r="D2" s="510"/>
      <c r="E2" s="510"/>
      <c r="F2" s="510"/>
      <c r="G2" s="510"/>
      <c r="H2" s="510"/>
      <c r="I2" s="510"/>
      <c r="J2" s="510"/>
      <c r="K2" s="820"/>
      <c r="L2" s="510"/>
      <c r="M2" s="510"/>
      <c r="N2" s="510"/>
      <c r="O2" s="510"/>
      <c r="P2" s="982" t="str">
        <f>NDPL!Q1</f>
        <v>OCTOBER-2024</v>
      </c>
      <c r="Q2" s="982"/>
    </row>
    <row r="3" spans="1:17">
      <c r="A3" s="511" t="s">
        <v>398</v>
      </c>
      <c r="B3" s="510"/>
      <c r="C3" s="510"/>
      <c r="D3" s="510"/>
      <c r="E3" s="510"/>
      <c r="F3" s="510"/>
      <c r="G3" s="510"/>
      <c r="H3" s="510"/>
      <c r="I3" s="510"/>
      <c r="J3" s="510"/>
      <c r="K3" s="820"/>
      <c r="L3" s="510"/>
      <c r="M3" s="510"/>
      <c r="N3" s="510"/>
      <c r="O3" s="510"/>
      <c r="P3" s="820"/>
      <c r="Q3" s="510"/>
    </row>
    <row r="4" spans="1:17" ht="13.5" thickBot="1">
      <c r="A4" s="510"/>
      <c r="B4" s="510"/>
      <c r="C4" s="510"/>
      <c r="D4" s="510"/>
      <c r="E4" s="510"/>
      <c r="F4" s="510"/>
      <c r="G4" s="512"/>
      <c r="H4" s="512"/>
      <c r="I4" s="513" t="s">
        <v>347</v>
      </c>
      <c r="J4" s="512"/>
      <c r="K4" s="821"/>
      <c r="L4" s="512"/>
      <c r="M4" s="512"/>
      <c r="N4" s="513" t="s">
        <v>348</v>
      </c>
      <c r="O4" s="512"/>
      <c r="P4" s="821"/>
      <c r="Q4" s="510"/>
    </row>
    <row r="5" spans="1:17" s="554" customFormat="1" ht="46.5" thickTop="1" thickBot="1">
      <c r="A5" s="550" t="s">
        <v>8</v>
      </c>
      <c r="B5" s="552" t="s">
        <v>9</v>
      </c>
      <c r="C5" s="551" t="s">
        <v>1</v>
      </c>
      <c r="D5" s="551" t="s">
        <v>2</v>
      </c>
      <c r="E5" s="551" t="s">
        <v>3</v>
      </c>
      <c r="F5" s="551" t="s">
        <v>10</v>
      </c>
      <c r="G5" s="550" t="str">
        <f>NDPL!G5</f>
        <v>FINAL READING 31/10/2024</v>
      </c>
      <c r="H5" s="551" t="str">
        <f>NDPL!H5</f>
        <v>INTIAL READING 01/10/2024</v>
      </c>
      <c r="I5" s="551" t="s">
        <v>4</v>
      </c>
      <c r="J5" s="551" t="s">
        <v>5</v>
      </c>
      <c r="K5" s="822" t="s">
        <v>6</v>
      </c>
      <c r="L5" s="550" t="str">
        <f>NDPL!G5</f>
        <v>FINAL READING 31/10/2024</v>
      </c>
      <c r="M5" s="551" t="str">
        <f>NDPL!H5</f>
        <v>INTIAL READING 01/10/2024</v>
      </c>
      <c r="N5" s="551" t="s">
        <v>4</v>
      </c>
      <c r="O5" s="551" t="s">
        <v>5</v>
      </c>
      <c r="P5" s="822" t="s">
        <v>6</v>
      </c>
      <c r="Q5" s="553" t="s">
        <v>266</v>
      </c>
    </row>
    <row r="6" spans="1:17" ht="14.25" thickTop="1" thickBot="1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820"/>
      <c r="L6" s="510"/>
      <c r="M6" s="510"/>
      <c r="N6" s="510"/>
      <c r="O6" s="510"/>
      <c r="P6" s="820"/>
      <c r="Q6" s="510"/>
    </row>
    <row r="7" spans="1:17" ht="13.5" thickTop="1">
      <c r="A7" s="514" t="s">
        <v>397</v>
      </c>
      <c r="B7" s="515"/>
      <c r="C7" s="516"/>
      <c r="D7" s="516"/>
      <c r="E7" s="516"/>
      <c r="F7" s="726"/>
      <c r="G7" s="517"/>
      <c r="H7" s="518"/>
      <c r="I7" s="518"/>
      <c r="J7" s="518"/>
      <c r="K7" s="823"/>
      <c r="L7" s="519"/>
      <c r="M7" s="516"/>
      <c r="N7" s="518"/>
      <c r="O7" s="518"/>
      <c r="P7" s="826"/>
      <c r="Q7" s="520"/>
    </row>
    <row r="8" spans="1:17">
      <c r="A8" s="521" t="s">
        <v>193</v>
      </c>
      <c r="B8" s="512"/>
      <c r="C8" s="512"/>
      <c r="D8" s="512"/>
      <c r="E8" s="512"/>
      <c r="F8" s="727"/>
      <c r="G8" s="522"/>
      <c r="H8" s="523"/>
      <c r="I8" s="524"/>
      <c r="J8" s="524"/>
      <c r="K8" s="791"/>
      <c r="L8" s="525"/>
      <c r="M8" s="524"/>
      <c r="N8" s="524"/>
      <c r="O8" s="524"/>
      <c r="P8" s="793"/>
      <c r="Q8" s="352"/>
    </row>
    <row r="9" spans="1:17">
      <c r="A9" s="526" t="s">
        <v>399</v>
      </c>
      <c r="B9" s="512"/>
      <c r="C9" s="512"/>
      <c r="D9" s="512"/>
      <c r="E9" s="512"/>
      <c r="F9" s="727"/>
      <c r="G9" s="522"/>
      <c r="H9" s="523"/>
      <c r="I9" s="524"/>
      <c r="J9" s="524"/>
      <c r="K9" s="791"/>
      <c r="L9" s="525"/>
      <c r="M9" s="524"/>
      <c r="N9" s="524"/>
      <c r="O9" s="524"/>
      <c r="P9" s="793"/>
      <c r="Q9" s="352"/>
    </row>
    <row r="10" spans="1:17" s="327" customFormat="1">
      <c r="A10" s="527">
        <v>1</v>
      </c>
      <c r="B10" s="562" t="s">
        <v>420</v>
      </c>
      <c r="C10" s="718">
        <v>4864952</v>
      </c>
      <c r="D10" s="719" t="s">
        <v>12</v>
      </c>
      <c r="E10" s="549" t="s">
        <v>300</v>
      </c>
      <c r="F10" s="724">
        <v>625</v>
      </c>
      <c r="G10" s="527">
        <v>991937</v>
      </c>
      <c r="H10" s="41">
        <v>991990</v>
      </c>
      <c r="I10" s="41">
        <f>G10-H10</f>
        <v>-53</v>
      </c>
      <c r="J10" s="41">
        <f>$F10*I10</f>
        <v>-33125</v>
      </c>
      <c r="K10" s="824">
        <f>J10/1000000</f>
        <v>-3.3125000000000002E-2</v>
      </c>
      <c r="L10" s="527">
        <v>1033</v>
      </c>
      <c r="M10" s="41">
        <v>1008</v>
      </c>
      <c r="N10" s="41">
        <f>L10-M10</f>
        <v>25</v>
      </c>
      <c r="O10" s="41">
        <f>$F10*N10</f>
        <v>15625</v>
      </c>
      <c r="P10" s="824">
        <f>O10/1000000</f>
        <v>1.5625E-2</v>
      </c>
      <c r="Q10" s="352"/>
    </row>
    <row r="11" spans="1:17" s="327" customFormat="1">
      <c r="A11" s="527">
        <v>2</v>
      </c>
      <c r="B11" s="562" t="s">
        <v>421</v>
      </c>
      <c r="C11" s="718">
        <v>4865039</v>
      </c>
      <c r="D11" s="719" t="s">
        <v>12</v>
      </c>
      <c r="E11" s="549" t="s">
        <v>300</v>
      </c>
      <c r="F11" s="724">
        <v>500</v>
      </c>
      <c r="G11" s="527">
        <v>999561</v>
      </c>
      <c r="H11" s="41">
        <v>999563</v>
      </c>
      <c r="I11" s="41">
        <f>G11-H11</f>
        <v>-2</v>
      </c>
      <c r="J11" s="41">
        <f>$F11*I11</f>
        <v>-1000</v>
      </c>
      <c r="K11" s="824">
        <f>J11/1000000</f>
        <v>-1E-3</v>
      </c>
      <c r="L11" s="527">
        <v>856</v>
      </c>
      <c r="M11" s="41">
        <v>866</v>
      </c>
      <c r="N11" s="41">
        <f>L11-M11</f>
        <v>-10</v>
      </c>
      <c r="O11" s="41">
        <f>$F11*N11</f>
        <v>-5000</v>
      </c>
      <c r="P11" s="824">
        <f>O11/1000000</f>
        <v>-5.0000000000000001E-3</v>
      </c>
      <c r="Q11" s="352"/>
    </row>
    <row r="12" spans="1:17">
      <c r="A12" s="521" t="s">
        <v>110</v>
      </c>
      <c r="B12" s="521"/>
      <c r="C12" s="718"/>
      <c r="D12" s="719"/>
      <c r="E12" s="549"/>
      <c r="F12" s="724"/>
      <c r="G12" s="527"/>
      <c r="H12" s="41"/>
      <c r="I12" s="41"/>
      <c r="J12" s="41"/>
      <c r="K12" s="824"/>
      <c r="L12" s="527"/>
      <c r="M12" s="41"/>
      <c r="N12" s="41"/>
      <c r="O12" s="41"/>
      <c r="P12" s="824"/>
      <c r="Q12" s="352"/>
    </row>
    <row r="13" spans="1:17" s="327" customFormat="1">
      <c r="A13" s="527">
        <v>1</v>
      </c>
      <c r="B13" s="562" t="s">
        <v>420</v>
      </c>
      <c r="C13" s="718">
        <v>4864994</v>
      </c>
      <c r="D13" s="719" t="s">
        <v>12</v>
      </c>
      <c r="E13" s="549" t="s">
        <v>300</v>
      </c>
      <c r="F13" s="724">
        <v>800</v>
      </c>
      <c r="G13" s="527">
        <v>2604</v>
      </c>
      <c r="H13" s="41">
        <v>2546</v>
      </c>
      <c r="I13" s="41">
        <f>G13-H13</f>
        <v>58</v>
      </c>
      <c r="J13" s="41">
        <f>$F13*I13</f>
        <v>46400</v>
      </c>
      <c r="K13" s="824">
        <f>J13/1000000</f>
        <v>4.6399999999999997E-2</v>
      </c>
      <c r="L13" s="527">
        <v>4312</v>
      </c>
      <c r="M13" s="41">
        <v>4249</v>
      </c>
      <c r="N13" s="41">
        <f>L13-M13</f>
        <v>63</v>
      </c>
      <c r="O13" s="41">
        <f>$F13*N13</f>
        <v>50400</v>
      </c>
      <c r="P13" s="824">
        <f>O13/1000000</f>
        <v>5.04E-2</v>
      </c>
      <c r="Q13" s="606"/>
    </row>
    <row r="14" spans="1:17" s="327" customFormat="1">
      <c r="A14" s="521" t="s">
        <v>433</v>
      </c>
      <c r="B14" s="521"/>
      <c r="C14" s="718"/>
      <c r="D14" s="719"/>
      <c r="E14" s="549"/>
      <c r="F14" s="724"/>
      <c r="G14" s="527"/>
      <c r="H14" s="41"/>
      <c r="I14" s="41"/>
      <c r="J14" s="41"/>
      <c r="K14" s="824"/>
      <c r="L14" s="527"/>
      <c r="M14" s="41"/>
      <c r="N14" s="41"/>
      <c r="O14" s="41"/>
      <c r="P14" s="824"/>
      <c r="Q14" s="352"/>
    </row>
    <row r="15" spans="1:17" s="327" customFormat="1">
      <c r="A15" s="527">
        <v>1</v>
      </c>
      <c r="B15" s="562" t="s">
        <v>427</v>
      </c>
      <c r="C15" s="917" t="s">
        <v>506</v>
      </c>
      <c r="D15" s="719" t="s">
        <v>432</v>
      </c>
      <c r="E15" s="549" t="s">
        <v>300</v>
      </c>
      <c r="F15" s="724">
        <v>1</v>
      </c>
      <c r="G15" s="527">
        <v>184160</v>
      </c>
      <c r="H15" s="41">
        <v>167510</v>
      </c>
      <c r="I15" s="41">
        <f t="shared" ref="I15:I23" si="0">G15-H15</f>
        <v>16650</v>
      </c>
      <c r="J15" s="41">
        <f t="shared" ref="J15:J23" si="1">$F15*I15</f>
        <v>16650</v>
      </c>
      <c r="K15" s="824">
        <f t="shared" ref="K15:K23" si="2">J15/1000000</f>
        <v>1.6650000000000002E-2</v>
      </c>
      <c r="L15" s="527">
        <v>533969.98</v>
      </c>
      <c r="M15" s="41">
        <v>525689.98</v>
      </c>
      <c r="N15" s="41">
        <f t="shared" ref="N15:N23" si="3">L15-M15</f>
        <v>8280</v>
      </c>
      <c r="O15" s="41">
        <f t="shared" ref="O15:O23" si="4">$F15*N15</f>
        <v>8280</v>
      </c>
      <c r="P15" s="824">
        <f t="shared" ref="P15:P23" si="5">O15/1000000</f>
        <v>8.2799999999999992E-3</v>
      </c>
      <c r="Q15" s="689"/>
    </row>
    <row r="16" spans="1:17" s="327" customFormat="1">
      <c r="A16" s="527">
        <v>2</v>
      </c>
      <c r="B16" s="562" t="s">
        <v>428</v>
      </c>
      <c r="C16" s="917" t="s">
        <v>513</v>
      </c>
      <c r="D16" s="719" t="s">
        <v>432</v>
      </c>
      <c r="E16" s="549" t="s">
        <v>300</v>
      </c>
      <c r="F16" s="724">
        <v>6000</v>
      </c>
      <c r="G16" s="527">
        <v>5.38</v>
      </c>
      <c r="H16" s="41">
        <v>5.35</v>
      </c>
      <c r="I16" s="41">
        <f t="shared" si="0"/>
        <v>3.0000000000000249E-2</v>
      </c>
      <c r="J16" s="41">
        <f t="shared" si="1"/>
        <v>180.00000000000148</v>
      </c>
      <c r="K16" s="824">
        <f t="shared" si="2"/>
        <v>1.8000000000000148E-4</v>
      </c>
      <c r="L16" s="527">
        <v>42.37</v>
      </c>
      <c r="M16" s="41">
        <v>34.35</v>
      </c>
      <c r="N16" s="41">
        <f t="shared" si="3"/>
        <v>8.019999999999996</v>
      </c>
      <c r="O16" s="41">
        <f t="shared" si="4"/>
        <v>48119.999999999978</v>
      </c>
      <c r="P16" s="824">
        <f t="shared" si="5"/>
        <v>4.8119999999999975E-2</v>
      </c>
      <c r="Q16" s="689"/>
    </row>
    <row r="17" spans="1:18" s="327" customFormat="1">
      <c r="A17" s="527">
        <v>3</v>
      </c>
      <c r="B17" s="562" t="s">
        <v>429</v>
      </c>
      <c r="C17" s="917" t="s">
        <v>507</v>
      </c>
      <c r="D17" s="719" t="s">
        <v>432</v>
      </c>
      <c r="E17" s="549" t="s">
        <v>300</v>
      </c>
      <c r="F17" s="724">
        <v>1</v>
      </c>
      <c r="G17" s="527">
        <v>460800</v>
      </c>
      <c r="H17" s="41">
        <v>455200</v>
      </c>
      <c r="I17" s="41">
        <f t="shared" si="0"/>
        <v>5600</v>
      </c>
      <c r="J17" s="41">
        <f t="shared" si="1"/>
        <v>5600</v>
      </c>
      <c r="K17" s="824">
        <f t="shared" si="2"/>
        <v>5.5999999999999999E-3</v>
      </c>
      <c r="L17" s="527">
        <v>2705600</v>
      </c>
      <c r="M17" s="41">
        <v>2643200</v>
      </c>
      <c r="N17" s="41">
        <f t="shared" si="3"/>
        <v>62400</v>
      </c>
      <c r="O17" s="41">
        <f t="shared" si="4"/>
        <v>62400</v>
      </c>
      <c r="P17" s="824">
        <f t="shared" si="5"/>
        <v>6.2399999999999997E-2</v>
      </c>
      <c r="Q17" s="689"/>
    </row>
    <row r="18" spans="1:18" s="327" customFormat="1">
      <c r="A18" s="527">
        <v>4</v>
      </c>
      <c r="B18" s="562" t="s">
        <v>479</v>
      </c>
      <c r="C18" s="917" t="s">
        <v>480</v>
      </c>
      <c r="D18" s="719" t="s">
        <v>432</v>
      </c>
      <c r="E18" s="549" t="s">
        <v>300</v>
      </c>
      <c r="F18" s="724">
        <v>1200</v>
      </c>
      <c r="G18" s="527">
        <v>97.76</v>
      </c>
      <c r="H18" s="41">
        <v>86.08</v>
      </c>
      <c r="I18" s="41">
        <f t="shared" si="0"/>
        <v>11.680000000000007</v>
      </c>
      <c r="J18" s="41">
        <f t="shared" si="1"/>
        <v>14016.000000000007</v>
      </c>
      <c r="K18" s="824">
        <f t="shared" si="2"/>
        <v>1.4016000000000008E-2</v>
      </c>
      <c r="L18" s="527">
        <v>152.01</v>
      </c>
      <c r="M18" s="41">
        <v>147.74</v>
      </c>
      <c r="N18" s="41">
        <f t="shared" si="3"/>
        <v>4.2699999999999818</v>
      </c>
      <c r="O18" s="41">
        <f t="shared" si="4"/>
        <v>5123.9999999999782</v>
      </c>
      <c r="P18" s="824">
        <f t="shared" si="5"/>
        <v>5.1239999999999784E-3</v>
      </c>
      <c r="Q18" s="689"/>
    </row>
    <row r="19" spans="1:18" s="327" customFormat="1">
      <c r="A19" s="527">
        <v>5</v>
      </c>
      <c r="B19" s="562" t="s">
        <v>481</v>
      </c>
      <c r="C19" s="917" t="s">
        <v>482</v>
      </c>
      <c r="D19" s="719" t="s">
        <v>432</v>
      </c>
      <c r="E19" s="549" t="s">
        <v>300</v>
      </c>
      <c r="F19" s="724">
        <v>1200</v>
      </c>
      <c r="G19" s="527">
        <v>15.46</v>
      </c>
      <c r="H19" s="41">
        <v>15.12</v>
      </c>
      <c r="I19" s="41">
        <f t="shared" si="0"/>
        <v>0.34000000000000163</v>
      </c>
      <c r="J19" s="41">
        <f t="shared" si="1"/>
        <v>408.00000000000193</v>
      </c>
      <c r="K19" s="824">
        <f t="shared" si="2"/>
        <v>4.0800000000000195E-4</v>
      </c>
      <c r="L19" s="527">
        <v>326.33</v>
      </c>
      <c r="M19" s="41">
        <v>318</v>
      </c>
      <c r="N19" s="41">
        <f t="shared" si="3"/>
        <v>8.3299999999999841</v>
      </c>
      <c r="O19" s="41">
        <f t="shared" si="4"/>
        <v>9995.9999999999818</v>
      </c>
      <c r="P19" s="824">
        <f t="shared" si="5"/>
        <v>9.9959999999999823E-3</v>
      </c>
      <c r="Q19" s="689"/>
    </row>
    <row r="20" spans="1:18" s="327" customFormat="1">
      <c r="A20" s="527"/>
      <c r="B20" s="562"/>
      <c r="C20" s="917"/>
      <c r="D20" s="719"/>
      <c r="E20" s="549"/>
      <c r="F20" s="724"/>
      <c r="G20" s="527"/>
      <c r="H20" s="41"/>
      <c r="I20" s="41"/>
      <c r="J20" s="41"/>
      <c r="K20" s="824"/>
      <c r="L20" s="527"/>
      <c r="M20" s="41"/>
      <c r="N20" s="41"/>
      <c r="O20" s="41"/>
      <c r="P20" s="824"/>
      <c r="Q20" s="689"/>
    </row>
    <row r="21" spans="1:18" s="327" customFormat="1">
      <c r="A21" s="527">
        <v>6</v>
      </c>
      <c r="B21" s="562" t="s">
        <v>483</v>
      </c>
      <c r="C21" s="917" t="s">
        <v>484</v>
      </c>
      <c r="D21" s="719" t="s">
        <v>432</v>
      </c>
      <c r="E21" s="549" t="s">
        <v>300</v>
      </c>
      <c r="F21" s="724">
        <v>1200</v>
      </c>
      <c r="G21" s="527">
        <v>4.21</v>
      </c>
      <c r="H21" s="41">
        <v>4.16</v>
      </c>
      <c r="I21" s="41">
        <f t="shared" si="0"/>
        <v>4.9999999999999822E-2</v>
      </c>
      <c r="J21" s="41">
        <f t="shared" si="1"/>
        <v>59.999999999999787</v>
      </c>
      <c r="K21" s="824">
        <f t="shared" si="2"/>
        <v>5.9999999999999785E-5</v>
      </c>
      <c r="L21" s="527">
        <v>149.63999999999999</v>
      </c>
      <c r="M21" s="41">
        <v>146.41999999999999</v>
      </c>
      <c r="N21" s="41">
        <f t="shared" si="3"/>
        <v>3.2199999999999989</v>
      </c>
      <c r="O21" s="41">
        <f t="shared" si="4"/>
        <v>3863.9999999999986</v>
      </c>
      <c r="P21" s="824">
        <f t="shared" si="5"/>
        <v>3.8639999999999985E-3</v>
      </c>
      <c r="Q21" s="689"/>
    </row>
    <row r="22" spans="1:18" s="327" customFormat="1">
      <c r="A22" s="527">
        <v>7</v>
      </c>
      <c r="B22" s="562" t="s">
        <v>485</v>
      </c>
      <c r="C22" s="917" t="s">
        <v>486</v>
      </c>
      <c r="D22" s="719" t="s">
        <v>432</v>
      </c>
      <c r="E22" s="549" t="s">
        <v>300</v>
      </c>
      <c r="F22" s="724">
        <v>1200</v>
      </c>
      <c r="G22" s="527">
        <v>16.45</v>
      </c>
      <c r="H22" s="41">
        <v>9.57</v>
      </c>
      <c r="I22" s="41">
        <f t="shared" si="0"/>
        <v>6.879999999999999</v>
      </c>
      <c r="J22" s="41">
        <f t="shared" si="1"/>
        <v>8255.9999999999982</v>
      </c>
      <c r="K22" s="824">
        <f t="shared" si="2"/>
        <v>8.2559999999999977E-3</v>
      </c>
      <c r="L22" s="527">
        <v>99.3</v>
      </c>
      <c r="M22" s="41">
        <v>98.58</v>
      </c>
      <c r="N22" s="41">
        <f t="shared" si="3"/>
        <v>0.71999999999999886</v>
      </c>
      <c r="O22" s="41">
        <f t="shared" si="4"/>
        <v>863.99999999999864</v>
      </c>
      <c r="P22" s="824">
        <f t="shared" si="5"/>
        <v>8.6399999999999867E-4</v>
      </c>
      <c r="Q22" s="689"/>
    </row>
    <row r="23" spans="1:18" s="327" customFormat="1">
      <c r="A23" s="527">
        <v>8</v>
      </c>
      <c r="B23" s="562" t="s">
        <v>487</v>
      </c>
      <c r="C23" s="917">
        <v>29000015</v>
      </c>
      <c r="D23" s="719" t="s">
        <v>432</v>
      </c>
      <c r="E23" s="549" t="s">
        <v>300</v>
      </c>
      <c r="F23" s="724">
        <v>3000</v>
      </c>
      <c r="G23" s="527">
        <v>3.44</v>
      </c>
      <c r="H23" s="41">
        <v>3.44</v>
      </c>
      <c r="I23" s="41">
        <f t="shared" si="0"/>
        <v>0</v>
      </c>
      <c r="J23" s="41">
        <f t="shared" si="1"/>
        <v>0</v>
      </c>
      <c r="K23" s="824">
        <f t="shared" si="2"/>
        <v>0</v>
      </c>
      <c r="L23" s="527">
        <v>48.48</v>
      </c>
      <c r="M23" s="41">
        <v>42.34</v>
      </c>
      <c r="N23" s="41">
        <f t="shared" si="3"/>
        <v>6.1399999999999935</v>
      </c>
      <c r="O23" s="41">
        <f t="shared" si="4"/>
        <v>18419.999999999982</v>
      </c>
      <c r="P23" s="824">
        <f t="shared" si="5"/>
        <v>1.8419999999999982E-2</v>
      </c>
      <c r="Q23" s="689"/>
    </row>
    <row r="24" spans="1:18" s="327" customFormat="1">
      <c r="A24" s="527">
        <v>9</v>
      </c>
      <c r="B24" s="562" t="s">
        <v>517</v>
      </c>
      <c r="C24" s="917" t="s">
        <v>518</v>
      </c>
      <c r="D24" s="719" t="s">
        <v>432</v>
      </c>
      <c r="E24" s="549" t="s">
        <v>300</v>
      </c>
      <c r="F24" s="724">
        <v>6000</v>
      </c>
      <c r="G24" s="527">
        <v>15.12</v>
      </c>
      <c r="H24" s="41">
        <v>14.49</v>
      </c>
      <c r="I24" s="41">
        <f>G24-H24</f>
        <v>0.62999999999999901</v>
      </c>
      <c r="J24" s="41">
        <f>$F24*I24</f>
        <v>3779.9999999999941</v>
      </c>
      <c r="K24" s="824">
        <f>J24/1000000</f>
        <v>3.7799999999999943E-3</v>
      </c>
      <c r="L24" s="527">
        <v>5.31</v>
      </c>
      <c r="M24" s="41">
        <v>1.97</v>
      </c>
      <c r="N24" s="41">
        <f>L24-M24</f>
        <v>3.34</v>
      </c>
      <c r="O24" s="41">
        <f>$F24*N24</f>
        <v>20040</v>
      </c>
      <c r="P24" s="824">
        <f>O24/1000000</f>
        <v>2.0039999999999999E-2</v>
      </c>
      <c r="Q24" s="339"/>
    </row>
    <row r="25" spans="1:18" s="327" customFormat="1">
      <c r="A25" s="980" t="s">
        <v>489</v>
      </c>
      <c r="B25" s="983"/>
      <c r="C25" s="983"/>
      <c r="D25" s="719"/>
      <c r="E25" s="549"/>
      <c r="F25" s="724"/>
      <c r="G25" s="527"/>
      <c r="H25" s="41"/>
      <c r="I25" s="41"/>
      <c r="J25" s="41"/>
      <c r="K25" s="824"/>
      <c r="L25" s="527"/>
      <c r="M25" s="41"/>
      <c r="N25" s="41"/>
      <c r="O25" s="41"/>
      <c r="P25" s="824"/>
      <c r="Q25" s="689"/>
    </row>
    <row r="26" spans="1:18" s="361" customFormat="1" ht="22.5">
      <c r="A26" s="525">
        <v>9</v>
      </c>
      <c r="B26" s="918" t="s">
        <v>490</v>
      </c>
      <c r="C26" s="919" t="s">
        <v>491</v>
      </c>
      <c r="D26" s="62" t="s">
        <v>432</v>
      </c>
      <c r="E26" s="549" t="s">
        <v>300</v>
      </c>
      <c r="F26" s="920">
        <v>600</v>
      </c>
      <c r="G26" s="525">
        <v>1.98</v>
      </c>
      <c r="H26" s="524">
        <v>1.77</v>
      </c>
      <c r="I26" s="524">
        <f>G26-H26</f>
        <v>0.20999999999999996</v>
      </c>
      <c r="J26" s="524">
        <f>$F26*I26</f>
        <v>125.99999999999997</v>
      </c>
      <c r="K26" s="791">
        <f>J26/1000000</f>
        <v>1.2599999999999997E-4</v>
      </c>
      <c r="L26" s="525">
        <v>106.96</v>
      </c>
      <c r="M26" s="524">
        <v>102.92</v>
      </c>
      <c r="N26" s="524">
        <f>L26-M26</f>
        <v>4.039999999999992</v>
      </c>
      <c r="O26" s="524">
        <f>$F26*N26</f>
        <v>2423.9999999999955</v>
      </c>
      <c r="P26" s="791">
        <f>O26/1000000</f>
        <v>2.4239999999999956E-3</v>
      </c>
      <c r="Q26" s="725"/>
    </row>
    <row r="27" spans="1:18" s="361" customFormat="1" ht="24">
      <c r="A27" s="525">
        <v>10</v>
      </c>
      <c r="B27" s="921" t="s">
        <v>493</v>
      </c>
      <c r="C27" s="919" t="s">
        <v>488</v>
      </c>
      <c r="D27" s="62" t="s">
        <v>432</v>
      </c>
      <c r="E27" s="549" t="s">
        <v>300</v>
      </c>
      <c r="F27" s="920">
        <v>3000</v>
      </c>
      <c r="G27" s="525">
        <v>1.46</v>
      </c>
      <c r="H27" s="524">
        <v>1.44</v>
      </c>
      <c r="I27" s="524">
        <f>G27-H27</f>
        <v>2.0000000000000018E-2</v>
      </c>
      <c r="J27" s="524">
        <f>$F27*I27</f>
        <v>60.000000000000057</v>
      </c>
      <c r="K27" s="791">
        <f>J27/1000000</f>
        <v>6.0000000000000056E-5</v>
      </c>
      <c r="L27" s="525">
        <v>71.16</v>
      </c>
      <c r="M27" s="524">
        <v>67.63</v>
      </c>
      <c r="N27" s="524">
        <f>L27-M27</f>
        <v>3.5300000000000011</v>
      </c>
      <c r="O27" s="524">
        <f>$F27*N27</f>
        <v>10590.000000000004</v>
      </c>
      <c r="P27" s="791">
        <f>O27/1000000</f>
        <v>1.0590000000000004E-2</v>
      </c>
      <c r="Q27" s="725"/>
    </row>
    <row r="28" spans="1:18" s="327" customFormat="1" ht="15">
      <c r="A28" s="527"/>
      <c r="B28" s="562"/>
      <c r="C28" s="718"/>
      <c r="D28" s="719"/>
      <c r="E28" s="549"/>
      <c r="F28" s="724"/>
      <c r="G28" s="246"/>
      <c r="H28" s="247"/>
      <c r="I28" s="524"/>
      <c r="J28" s="524"/>
      <c r="K28" s="791"/>
      <c r="L28" s="246"/>
      <c r="M28" s="247"/>
      <c r="N28" s="524"/>
      <c r="O28" s="524"/>
      <c r="P28" s="793"/>
      <c r="Q28" s="352"/>
    </row>
    <row r="29" spans="1:18" s="12" customFormat="1" ht="13.5" thickBot="1">
      <c r="A29" s="528"/>
      <c r="B29" s="529" t="s">
        <v>204</v>
      </c>
      <c r="C29" s="530"/>
      <c r="D29" s="531"/>
      <c r="E29" s="530"/>
      <c r="F29" s="728"/>
      <c r="G29" s="532"/>
      <c r="H29" s="533"/>
      <c r="I29" s="533"/>
      <c r="J29" s="533"/>
      <c r="K29" s="825">
        <f>SUM(K10:K28)</f>
        <v>6.1410999999999993E-2</v>
      </c>
      <c r="L29" s="532"/>
      <c r="M29" s="533"/>
      <c r="N29" s="533"/>
      <c r="O29" s="533"/>
      <c r="P29" s="825">
        <f>SUM(P10:P28)</f>
        <v>0.2511469999999999</v>
      </c>
      <c r="Q29" s="534"/>
      <c r="R29"/>
    </row>
    <row r="31" spans="1:18">
      <c r="A31" s="85" t="s">
        <v>284</v>
      </c>
      <c r="B31" s="85"/>
      <c r="C31" s="85"/>
      <c r="D31" s="85"/>
      <c r="E31" s="85"/>
      <c r="F31" s="85"/>
      <c r="G31" s="85"/>
      <c r="H31" s="85"/>
      <c r="I31" s="85"/>
      <c r="J31" s="85"/>
      <c r="K31" s="100">
        <f>'STEPPED UP GENCO'!K76</f>
        <v>5.9663303999999999E-3</v>
      </c>
      <c r="P31" s="100">
        <f>'STEPPED UP GENCO'!P76</f>
        <v>0</v>
      </c>
    </row>
    <row r="32" spans="1:18">
      <c r="A32" s="85"/>
      <c r="B32" s="85"/>
      <c r="C32" s="85"/>
      <c r="D32" s="85"/>
      <c r="E32" s="85"/>
      <c r="F32" s="85"/>
      <c r="G32" s="85"/>
      <c r="H32" s="85"/>
      <c r="I32" s="85"/>
      <c r="J32" s="85"/>
    </row>
    <row r="33" spans="1:16">
      <c r="A33" s="85" t="s">
        <v>426</v>
      </c>
      <c r="B33" s="85"/>
      <c r="C33" s="85"/>
      <c r="D33" s="85"/>
      <c r="E33" s="85"/>
      <c r="F33" s="85"/>
      <c r="G33" s="85"/>
      <c r="H33" s="85"/>
      <c r="I33" s="85"/>
      <c r="J33" s="85"/>
      <c r="K33" s="100">
        <f>SUM(K29:K31)</f>
        <v>6.7377330399999991E-2</v>
      </c>
      <c r="P33" s="100">
        <f>SUM(P29:P31)</f>
        <v>0.2511469999999999</v>
      </c>
    </row>
  </sheetData>
  <mergeCells count="2">
    <mergeCell ref="P2:Q2"/>
    <mergeCell ref="A25:C25"/>
  </mergeCells>
  <phoneticPr fontId="82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zoomScale="85" zoomScaleNormal="85" zoomScaleSheetLayoutView="67" workbookViewId="0">
      <selection activeCell="S15" sqref="S15"/>
    </sheetView>
  </sheetViews>
  <sheetFormatPr defaultRowHeight="12.75"/>
  <cols>
    <col min="1" max="1" width="5.140625" style="327" customWidth="1"/>
    <col min="2" max="2" width="36.85546875" style="327" customWidth="1"/>
    <col min="3" max="3" width="14.85546875" style="327" bestFit="1" customWidth="1"/>
    <col min="4" max="4" width="9.85546875" style="327" customWidth="1"/>
    <col min="5" max="5" width="16.85546875" style="327" customWidth="1"/>
    <col min="6" max="6" width="11.42578125" style="327" customWidth="1"/>
    <col min="7" max="7" width="13.42578125" style="327" customWidth="1"/>
    <col min="8" max="8" width="13.85546875" style="327" customWidth="1"/>
    <col min="9" max="9" width="11" style="327" customWidth="1"/>
    <col min="10" max="10" width="11.28515625" style="327" customWidth="1"/>
    <col min="11" max="11" width="15.28515625" style="492" customWidth="1"/>
    <col min="12" max="12" width="14" style="327" customWidth="1"/>
    <col min="13" max="13" width="13" style="327" customWidth="1"/>
    <col min="14" max="14" width="11.140625" style="327" customWidth="1"/>
    <col min="15" max="15" width="13" style="327" customWidth="1"/>
    <col min="16" max="16" width="14.7109375" style="492" customWidth="1"/>
    <col min="17" max="17" width="20" style="327" customWidth="1"/>
    <col min="18" max="16384" width="9.140625" style="327"/>
  </cols>
  <sheetData>
    <row r="1" spans="1:17" ht="26.25">
      <c r="A1" s="1" t="s">
        <v>210</v>
      </c>
    </row>
    <row r="2" spans="1:17" ht="16.5" customHeight="1">
      <c r="A2" s="220" t="s">
        <v>211</v>
      </c>
      <c r="P2" s="829" t="str">
        <f>NDPL!Q1</f>
        <v>OCTOBER-2024</v>
      </c>
      <c r="Q2" s="489"/>
    </row>
    <row r="3" spans="1:17" ht="23.25">
      <c r="A3" s="141" t="s">
        <v>255</v>
      </c>
      <c r="H3" s="383"/>
    </row>
    <row r="4" spans="1:17" ht="24" thickBot="1">
      <c r="A4" s="3"/>
      <c r="G4" s="354"/>
      <c r="H4" s="354"/>
      <c r="I4" s="35" t="s">
        <v>347</v>
      </c>
      <c r="J4" s="354"/>
      <c r="K4" s="756"/>
      <c r="L4" s="354"/>
      <c r="M4" s="354"/>
      <c r="N4" s="35" t="s">
        <v>348</v>
      </c>
      <c r="O4" s="354"/>
      <c r="P4" s="756"/>
    </row>
    <row r="5" spans="1:17" ht="43.5" customHeight="1" thickTop="1" thickBot="1">
      <c r="A5" s="384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31/10/2024</v>
      </c>
      <c r="H5" s="369" t="str">
        <f>NDPL!H5</f>
        <v>INTIAL READING 01/10/2024</v>
      </c>
      <c r="I5" s="369" t="s">
        <v>4</v>
      </c>
      <c r="J5" s="369" t="s">
        <v>5</v>
      </c>
      <c r="K5" s="745" t="s">
        <v>6</v>
      </c>
      <c r="L5" s="367" t="str">
        <f>NDPL!G5</f>
        <v>FINAL READING 31/10/2024</v>
      </c>
      <c r="M5" s="369" t="str">
        <f>NDPL!H5</f>
        <v>INTIAL READING 01/10/2024</v>
      </c>
      <c r="N5" s="369" t="s">
        <v>4</v>
      </c>
      <c r="O5" s="369" t="s">
        <v>5</v>
      </c>
      <c r="P5" s="745" t="s">
        <v>6</v>
      </c>
      <c r="Q5" s="385" t="s">
        <v>266</v>
      </c>
    </row>
    <row r="6" spans="1:17" ht="14.25" thickTop="1" thickBot="1"/>
    <row r="7" spans="1:17" ht="20.100000000000001" customHeight="1" thickTop="1">
      <c r="A7" s="208"/>
      <c r="B7" s="209" t="s">
        <v>225</v>
      </c>
      <c r="C7" s="210"/>
      <c r="D7" s="210"/>
      <c r="E7" s="210"/>
      <c r="F7" s="211"/>
      <c r="G7" s="75"/>
      <c r="H7" s="71"/>
      <c r="I7" s="71"/>
      <c r="J7" s="71"/>
      <c r="K7" s="827"/>
      <c r="L7" s="76"/>
      <c r="M7" s="336"/>
      <c r="N7" s="336"/>
      <c r="O7" s="336"/>
      <c r="P7" s="770"/>
      <c r="Q7" s="389"/>
    </row>
    <row r="8" spans="1:17" ht="19.5" customHeight="1">
      <c r="A8" s="190"/>
      <c r="B8" s="212" t="s">
        <v>226</v>
      </c>
      <c r="C8" s="213"/>
      <c r="D8" s="213"/>
      <c r="E8" s="213"/>
      <c r="F8" s="214"/>
      <c r="G8" s="28"/>
      <c r="H8" s="33"/>
      <c r="I8" s="33"/>
      <c r="J8" s="33"/>
      <c r="K8" s="828"/>
      <c r="L8" s="77"/>
      <c r="M8" s="354"/>
      <c r="N8" s="354"/>
      <c r="O8" s="354"/>
      <c r="P8" s="830"/>
      <c r="Q8" s="331"/>
    </row>
    <row r="9" spans="1:17" ht="20.100000000000001" customHeight="1">
      <c r="A9" s="190">
        <v>1</v>
      </c>
      <c r="B9" s="215" t="s">
        <v>227</v>
      </c>
      <c r="C9" s="213">
        <v>4865155</v>
      </c>
      <c r="D9" s="199" t="s">
        <v>12</v>
      </c>
      <c r="E9" s="74" t="s">
        <v>300</v>
      </c>
      <c r="F9" s="214">
        <v>937.5</v>
      </c>
      <c r="G9" s="246">
        <v>991397</v>
      </c>
      <c r="H9" s="247">
        <v>991449</v>
      </c>
      <c r="I9" s="233">
        <f>G9-H9</f>
        <v>-52</v>
      </c>
      <c r="J9" s="233">
        <f>$F9*I9</f>
        <v>-48750</v>
      </c>
      <c r="K9" s="754">
        <f>J9/1000000</f>
        <v>-4.8750000000000002E-2</v>
      </c>
      <c r="L9" s="246">
        <v>998488</v>
      </c>
      <c r="M9" s="247">
        <v>998529</v>
      </c>
      <c r="N9" s="233">
        <f>L9-M9</f>
        <v>-41</v>
      </c>
      <c r="O9" s="233">
        <f>$F9*N9</f>
        <v>-38437.5</v>
      </c>
      <c r="P9" s="754">
        <f>O9/1000000</f>
        <v>-3.8437499999999999E-2</v>
      </c>
      <c r="Q9" s="352"/>
    </row>
    <row r="10" spans="1:17" ht="20.100000000000001" customHeight="1">
      <c r="A10" s="190">
        <v>2</v>
      </c>
      <c r="B10" s="215" t="s">
        <v>228</v>
      </c>
      <c r="C10" s="213">
        <v>4864794</v>
      </c>
      <c r="D10" s="199" t="s">
        <v>12</v>
      </c>
      <c r="E10" s="74" t="s">
        <v>300</v>
      </c>
      <c r="F10" s="214">
        <v>100</v>
      </c>
      <c r="G10" s="246">
        <v>9907</v>
      </c>
      <c r="H10" s="247">
        <v>10357</v>
      </c>
      <c r="I10" s="233">
        <f>G10-H10</f>
        <v>-450</v>
      </c>
      <c r="J10" s="233">
        <f>$F10*I10</f>
        <v>-45000</v>
      </c>
      <c r="K10" s="754">
        <f>J10/1000000</f>
        <v>-4.4999999999999998E-2</v>
      </c>
      <c r="L10" s="246">
        <v>955982</v>
      </c>
      <c r="M10" s="247">
        <v>957752</v>
      </c>
      <c r="N10" s="233">
        <f>L10-M10</f>
        <v>-1770</v>
      </c>
      <c r="O10" s="233">
        <f>$F10*N10</f>
        <v>-177000</v>
      </c>
      <c r="P10" s="754">
        <f>O10/1000000</f>
        <v>-0.17699999999999999</v>
      </c>
      <c r="Q10" s="331"/>
    </row>
    <row r="11" spans="1:17" ht="20.100000000000001" customHeight="1">
      <c r="A11" s="190">
        <v>3</v>
      </c>
      <c r="B11" s="215" t="s">
        <v>229</v>
      </c>
      <c r="C11" s="213">
        <v>4865100</v>
      </c>
      <c r="D11" s="199" t="s">
        <v>12</v>
      </c>
      <c r="E11" s="74" t="s">
        <v>300</v>
      </c>
      <c r="F11" s="214">
        <v>833.33299999999997</v>
      </c>
      <c r="G11" s="246">
        <v>999644</v>
      </c>
      <c r="H11" s="247">
        <v>999465</v>
      </c>
      <c r="I11" s="233">
        <f>G11-H11</f>
        <v>179</v>
      </c>
      <c r="J11" s="233">
        <f>$F11*I11</f>
        <v>149166.60699999999</v>
      </c>
      <c r="K11" s="754">
        <f>J11/1000000</f>
        <v>0.14916660699999998</v>
      </c>
      <c r="L11" s="246">
        <v>999744</v>
      </c>
      <c r="M11" s="247">
        <v>999792</v>
      </c>
      <c r="N11" s="233">
        <f>L11-M11</f>
        <v>-48</v>
      </c>
      <c r="O11" s="233">
        <f>$F11*N11</f>
        <v>-39999.983999999997</v>
      </c>
      <c r="P11" s="754">
        <f>O11/1000000</f>
        <v>-3.9999983999999995E-2</v>
      </c>
      <c r="Q11" s="331"/>
    </row>
    <row r="12" spans="1:17" ht="20.100000000000001" customHeight="1">
      <c r="A12" s="190">
        <v>4</v>
      </c>
      <c r="B12" s="215" t="s">
        <v>230</v>
      </c>
      <c r="C12" s="213">
        <v>4864863</v>
      </c>
      <c r="D12" s="199" t="s">
        <v>12</v>
      </c>
      <c r="E12" s="74" t="s">
        <v>300</v>
      </c>
      <c r="F12" s="499">
        <v>937.5</v>
      </c>
      <c r="G12" s="246">
        <v>996627</v>
      </c>
      <c r="H12" s="247">
        <v>996667</v>
      </c>
      <c r="I12" s="233">
        <f>G12-H12</f>
        <v>-40</v>
      </c>
      <c r="J12" s="233">
        <f>$F12*I12</f>
        <v>-37500</v>
      </c>
      <c r="K12" s="754">
        <f>J12/1000000</f>
        <v>-3.7499999999999999E-2</v>
      </c>
      <c r="L12" s="246">
        <v>997361</v>
      </c>
      <c r="M12" s="247">
        <v>997384</v>
      </c>
      <c r="N12" s="233">
        <f>L12-M12</f>
        <v>-23</v>
      </c>
      <c r="O12" s="233">
        <f>$F12*N12</f>
        <v>-21562.5</v>
      </c>
      <c r="P12" s="754">
        <f>O12/1000000</f>
        <v>-2.1562499999999998E-2</v>
      </c>
      <c r="Q12" s="500"/>
    </row>
    <row r="13" spans="1:17" ht="20.100000000000001" customHeight="1">
      <c r="A13" s="190"/>
      <c r="B13" s="212" t="s">
        <v>231</v>
      </c>
      <c r="C13" s="213"/>
      <c r="D13" s="199"/>
      <c r="E13" s="66"/>
      <c r="F13" s="214"/>
      <c r="G13" s="246"/>
      <c r="H13" s="247"/>
      <c r="I13" s="233"/>
      <c r="J13" s="233"/>
      <c r="K13" s="754"/>
      <c r="L13" s="246"/>
      <c r="M13" s="247"/>
      <c r="N13" s="233"/>
      <c r="O13" s="233"/>
      <c r="P13" s="754"/>
      <c r="Q13" s="331"/>
    </row>
    <row r="14" spans="1:17" ht="20.100000000000001" customHeight="1">
      <c r="A14" s="190"/>
      <c r="B14" s="212"/>
      <c r="C14" s="213"/>
      <c r="D14" s="199"/>
      <c r="E14" s="66"/>
      <c r="F14" s="214"/>
      <c r="G14" s="246"/>
      <c r="H14" s="247"/>
      <c r="I14" s="233"/>
      <c r="J14" s="233"/>
      <c r="K14" s="754"/>
      <c r="L14" s="246"/>
      <c r="M14" s="247"/>
      <c r="N14" s="233"/>
      <c r="O14" s="233"/>
      <c r="P14" s="754"/>
      <c r="Q14" s="331"/>
    </row>
    <row r="15" spans="1:17" ht="20.100000000000001" customHeight="1">
      <c r="A15" s="190">
        <v>5</v>
      </c>
      <c r="B15" s="215" t="s">
        <v>232</v>
      </c>
      <c r="C15" s="213">
        <v>4864949</v>
      </c>
      <c r="D15" s="199" t="s">
        <v>12</v>
      </c>
      <c r="E15" s="74" t="s">
        <v>300</v>
      </c>
      <c r="F15" s="214">
        <v>-1000</v>
      </c>
      <c r="G15" s="246">
        <v>999726</v>
      </c>
      <c r="H15" s="247">
        <v>999764</v>
      </c>
      <c r="I15" s="233">
        <f>G15-H15</f>
        <v>-38</v>
      </c>
      <c r="J15" s="233">
        <f>$F15*I15</f>
        <v>38000</v>
      </c>
      <c r="K15" s="754">
        <f>J15/1000000</f>
        <v>3.7999999999999999E-2</v>
      </c>
      <c r="L15" s="246">
        <v>998988</v>
      </c>
      <c r="M15" s="247">
        <v>999030</v>
      </c>
      <c r="N15" s="233">
        <f>L15-M15</f>
        <v>-42</v>
      </c>
      <c r="O15" s="233">
        <f>$F15*N15</f>
        <v>42000</v>
      </c>
      <c r="P15" s="754">
        <f>O15/1000000</f>
        <v>4.2000000000000003E-2</v>
      </c>
      <c r="Q15" s="339"/>
    </row>
    <row r="16" spans="1:17" ht="19.5" customHeight="1">
      <c r="A16" s="190">
        <v>6</v>
      </c>
      <c r="B16" s="215" t="s">
        <v>233</v>
      </c>
      <c r="C16" s="213">
        <v>4902535</v>
      </c>
      <c r="D16" s="199" t="s">
        <v>12</v>
      </c>
      <c r="E16" s="74" t="s">
        <v>300</v>
      </c>
      <c r="F16" s="214">
        <v>-1875</v>
      </c>
      <c r="G16" s="246">
        <v>149</v>
      </c>
      <c r="H16" s="247">
        <v>159</v>
      </c>
      <c r="I16" s="233">
        <f>G16-H16</f>
        <v>-10</v>
      </c>
      <c r="J16" s="233">
        <f>$F16*I16</f>
        <v>18750</v>
      </c>
      <c r="K16" s="754">
        <f>J16/1000000</f>
        <v>1.8749999999999999E-2</v>
      </c>
      <c r="L16" s="246">
        <v>249</v>
      </c>
      <c r="M16" s="247">
        <v>212</v>
      </c>
      <c r="N16" s="233">
        <f>L16-M16</f>
        <v>37</v>
      </c>
      <c r="O16" s="233">
        <f>$F16*N16</f>
        <v>-69375</v>
      </c>
      <c r="P16" s="754">
        <f>O16/1000000</f>
        <v>-6.9375000000000006E-2</v>
      </c>
      <c r="Q16" s="548"/>
    </row>
    <row r="17" spans="1:17" ht="19.5" customHeight="1">
      <c r="A17" s="190">
        <v>7</v>
      </c>
      <c r="B17" s="215" t="s">
        <v>247</v>
      </c>
      <c r="C17" s="213">
        <v>4902559</v>
      </c>
      <c r="D17" s="199" t="s">
        <v>12</v>
      </c>
      <c r="E17" s="74" t="s">
        <v>300</v>
      </c>
      <c r="F17" s="214">
        <v>300</v>
      </c>
      <c r="G17" s="246">
        <v>195</v>
      </c>
      <c r="H17" s="247">
        <v>194</v>
      </c>
      <c r="I17" s="233">
        <f>G17-H17</f>
        <v>1</v>
      </c>
      <c r="J17" s="233">
        <f>$F17*I17</f>
        <v>300</v>
      </c>
      <c r="K17" s="754">
        <f>J17/1000000</f>
        <v>2.9999999999999997E-4</v>
      </c>
      <c r="L17" s="246">
        <v>999935</v>
      </c>
      <c r="M17" s="247">
        <v>999935</v>
      </c>
      <c r="N17" s="233">
        <f>L17-M17</f>
        <v>0</v>
      </c>
      <c r="O17" s="233">
        <f>$F17*N17</f>
        <v>0</v>
      </c>
      <c r="P17" s="754">
        <f>O17/1000000</f>
        <v>0</v>
      </c>
      <c r="Q17" s="331"/>
    </row>
    <row r="18" spans="1:17" ht="20.100000000000001" customHeight="1">
      <c r="A18" s="190"/>
      <c r="B18" s="212"/>
      <c r="C18" s="213"/>
      <c r="D18" s="199"/>
      <c r="E18" s="74"/>
      <c r="F18" s="214"/>
      <c r="G18" s="246"/>
      <c r="H18" s="247"/>
      <c r="I18" s="233"/>
      <c r="J18" s="233"/>
      <c r="K18" s="754"/>
      <c r="L18" s="246"/>
      <c r="M18" s="247"/>
      <c r="N18" s="233"/>
      <c r="O18" s="233"/>
      <c r="P18" s="754"/>
      <c r="Q18" s="331"/>
    </row>
    <row r="19" spans="1:17" ht="20.100000000000001" customHeight="1">
      <c r="A19" s="190"/>
      <c r="B19" s="215"/>
      <c r="C19" s="213"/>
      <c r="D19" s="199"/>
      <c r="E19" s="74"/>
      <c r="F19" s="214"/>
      <c r="G19" s="246"/>
      <c r="H19" s="247"/>
      <c r="I19" s="233"/>
      <c r="J19" s="233"/>
      <c r="K19" s="754"/>
      <c r="L19" s="246"/>
      <c r="M19" s="247"/>
      <c r="N19" s="233"/>
      <c r="O19" s="233"/>
      <c r="P19" s="754"/>
      <c r="Q19" s="331"/>
    </row>
    <row r="20" spans="1:17" ht="20.100000000000001" customHeight="1">
      <c r="A20" s="190"/>
      <c r="B20" s="212" t="s">
        <v>234</v>
      </c>
      <c r="C20" s="213"/>
      <c r="D20" s="199"/>
      <c r="E20" s="74"/>
      <c r="F20" s="216"/>
      <c r="G20" s="246"/>
      <c r="H20" s="247"/>
      <c r="I20" s="233"/>
      <c r="J20" s="233"/>
      <c r="K20" s="767">
        <f>SUM(K9:K19)</f>
        <v>7.4966606999999977E-2</v>
      </c>
      <c r="L20" s="246"/>
      <c r="M20" s="247"/>
      <c r="N20" s="233"/>
      <c r="O20" s="233"/>
      <c r="P20" s="767">
        <f>SUM(P9:P19)</f>
        <v>-0.30437498399999996</v>
      </c>
      <c r="Q20" s="331"/>
    </row>
    <row r="21" spans="1:17" ht="20.100000000000001" customHeight="1">
      <c r="A21" s="190"/>
      <c r="B21" s="212" t="s">
        <v>235</v>
      </c>
      <c r="C21" s="213"/>
      <c r="D21" s="199"/>
      <c r="E21" s="74"/>
      <c r="F21" s="216"/>
      <c r="G21" s="246"/>
      <c r="H21" s="247"/>
      <c r="I21" s="233"/>
      <c r="J21" s="233"/>
      <c r="K21" s="754"/>
      <c r="L21" s="246"/>
      <c r="M21" s="247"/>
      <c r="N21" s="233"/>
      <c r="O21" s="233"/>
      <c r="P21" s="754"/>
      <c r="Q21" s="331"/>
    </row>
    <row r="22" spans="1:17" ht="20.100000000000001" customHeight="1">
      <c r="A22" s="190"/>
      <c r="B22" s="212" t="s">
        <v>236</v>
      </c>
      <c r="C22" s="213"/>
      <c r="D22" s="199"/>
      <c r="E22" s="74"/>
      <c r="F22" s="216"/>
      <c r="G22" s="246"/>
      <c r="H22" s="247"/>
      <c r="I22" s="233"/>
      <c r="J22" s="233"/>
      <c r="K22" s="754"/>
      <c r="L22" s="246"/>
      <c r="M22" s="247"/>
      <c r="N22" s="233"/>
      <c r="O22" s="233"/>
      <c r="P22" s="754"/>
      <c r="Q22" s="331"/>
    </row>
    <row r="23" spans="1:17" ht="20.100000000000001" customHeight="1">
      <c r="A23" s="190">
        <v>8</v>
      </c>
      <c r="B23" s="215" t="s">
        <v>237</v>
      </c>
      <c r="C23" s="213">
        <v>4902496</v>
      </c>
      <c r="D23" s="199" t="s">
        <v>12</v>
      </c>
      <c r="E23" s="74" t="s">
        <v>300</v>
      </c>
      <c r="F23" s="214">
        <v>300</v>
      </c>
      <c r="G23" s="246">
        <v>0</v>
      </c>
      <c r="H23" s="247">
        <v>0</v>
      </c>
      <c r="I23" s="233">
        <f>G23-H23</f>
        <v>0</v>
      </c>
      <c r="J23" s="233">
        <f>$F23*I23</f>
        <v>0</v>
      </c>
      <c r="K23" s="754">
        <f>J23/1000000</f>
        <v>0</v>
      </c>
      <c r="L23" s="246">
        <v>0</v>
      </c>
      <c r="M23" s="247">
        <v>0</v>
      </c>
      <c r="N23" s="233">
        <f>L23-M23</f>
        <v>0</v>
      </c>
      <c r="O23" s="233">
        <f>$F23*N23</f>
        <v>0</v>
      </c>
      <c r="P23" s="754">
        <f>O23/1000000</f>
        <v>0</v>
      </c>
      <c r="Q23" s="339"/>
    </row>
    <row r="24" spans="1:17" ht="21" customHeight="1">
      <c r="A24" s="190">
        <v>9</v>
      </c>
      <c r="B24" s="215" t="s">
        <v>238</v>
      </c>
      <c r="C24" s="213">
        <v>4864804</v>
      </c>
      <c r="D24" s="199" t="s">
        <v>12</v>
      </c>
      <c r="E24" s="74" t="s">
        <v>300</v>
      </c>
      <c r="F24" s="214">
        <v>187.5</v>
      </c>
      <c r="G24" s="246">
        <v>993263</v>
      </c>
      <c r="H24" s="247">
        <v>993263</v>
      </c>
      <c r="I24" s="233">
        <f>G24-H24</f>
        <v>0</v>
      </c>
      <c r="J24" s="233">
        <f>$F24*I24</f>
        <v>0</v>
      </c>
      <c r="K24" s="754">
        <f>J24/1000000</f>
        <v>0</v>
      </c>
      <c r="L24" s="246">
        <v>993619</v>
      </c>
      <c r="M24" s="247">
        <v>993619</v>
      </c>
      <c r="N24" s="233">
        <f>L24-M24</f>
        <v>0</v>
      </c>
      <c r="O24" s="233">
        <f>$F24*N24</f>
        <v>0</v>
      </c>
      <c r="P24" s="754">
        <f>O24/1000000</f>
        <v>0</v>
      </c>
      <c r="Q24" s="672"/>
    </row>
    <row r="25" spans="1:17" ht="19.5" customHeight="1">
      <c r="A25" s="190"/>
      <c r="B25" s="212" t="s">
        <v>239</v>
      </c>
      <c r="C25" s="215"/>
      <c r="D25" s="199"/>
      <c r="E25" s="74"/>
      <c r="F25" s="216"/>
      <c r="G25" s="246"/>
      <c r="H25" s="247"/>
      <c r="I25" s="233"/>
      <c r="J25" s="233"/>
      <c r="K25" s="767">
        <f>SUM(K23:K24)</f>
        <v>0</v>
      </c>
      <c r="L25" s="246"/>
      <c r="M25" s="247"/>
      <c r="N25" s="233"/>
      <c r="O25" s="233"/>
      <c r="P25" s="767">
        <f>SUM(P23:P24)</f>
        <v>0</v>
      </c>
      <c r="Q25" s="331"/>
    </row>
    <row r="26" spans="1:17" ht="20.100000000000001" customHeight="1">
      <c r="A26" s="190"/>
      <c r="B26" s="212" t="s">
        <v>240</v>
      </c>
      <c r="C26" s="213"/>
      <c r="D26" s="199"/>
      <c r="E26" s="66"/>
      <c r="F26" s="214"/>
      <c r="G26" s="246"/>
      <c r="H26" s="247"/>
      <c r="I26" s="233"/>
      <c r="J26" s="233"/>
      <c r="K26" s="754"/>
      <c r="L26" s="246"/>
      <c r="M26" s="247"/>
      <c r="N26" s="233"/>
      <c r="O26" s="233"/>
      <c r="P26" s="754"/>
      <c r="Q26" s="331"/>
    </row>
    <row r="27" spans="1:17" ht="20.100000000000001" customHeight="1">
      <c r="A27" s="190"/>
      <c r="B27" s="212" t="s">
        <v>236</v>
      </c>
      <c r="C27" s="213"/>
      <c r="D27" s="199"/>
      <c r="E27" s="66"/>
      <c r="F27" s="214"/>
      <c r="G27" s="246"/>
      <c r="H27" s="247"/>
      <c r="I27" s="233"/>
      <c r="J27" s="233"/>
      <c r="K27" s="754"/>
      <c r="L27" s="246"/>
      <c r="M27" s="247"/>
      <c r="N27" s="233"/>
      <c r="O27" s="233"/>
      <c r="P27" s="754"/>
      <c r="Q27" s="331"/>
    </row>
    <row r="28" spans="1:17" ht="48.75" customHeight="1">
      <c r="A28" s="190">
        <v>10</v>
      </c>
      <c r="B28" s="215" t="s">
        <v>241</v>
      </c>
      <c r="C28" s="213">
        <v>4864866</v>
      </c>
      <c r="D28" s="199" t="s">
        <v>12</v>
      </c>
      <c r="E28" s="74" t="s">
        <v>300</v>
      </c>
      <c r="F28" s="362">
        <v>937.5</v>
      </c>
      <c r="G28" s="246">
        <v>998623</v>
      </c>
      <c r="H28" s="247">
        <v>998640</v>
      </c>
      <c r="I28" s="233">
        <f t="shared" ref="I28:I33" si="0">G28-H28</f>
        <v>-17</v>
      </c>
      <c r="J28" s="233">
        <f t="shared" ref="J28:J33" si="1">$F28*I28</f>
        <v>-15937.5</v>
      </c>
      <c r="K28" s="754">
        <f t="shared" ref="K28:K33" si="2">J28/1000000</f>
        <v>-1.59375E-2</v>
      </c>
      <c r="L28" s="246">
        <v>997948</v>
      </c>
      <c r="M28" s="247">
        <v>998001</v>
      </c>
      <c r="N28" s="233">
        <f t="shared" ref="N28:N33" si="3">L28-M28</f>
        <v>-53</v>
      </c>
      <c r="O28" s="233">
        <f t="shared" ref="O28:O33" si="4">$F28*N28</f>
        <v>-49687.5</v>
      </c>
      <c r="P28" s="754">
        <f t="shared" ref="P28:P33" si="5">O28/1000000</f>
        <v>-4.9687500000000002E-2</v>
      </c>
      <c r="Q28" s="343"/>
    </row>
    <row r="29" spans="1:17" ht="19.5" customHeight="1">
      <c r="A29" s="190">
        <v>11</v>
      </c>
      <c r="B29" s="215" t="s">
        <v>242</v>
      </c>
      <c r="C29" s="213">
        <v>5295199</v>
      </c>
      <c r="D29" s="199" t="s">
        <v>12</v>
      </c>
      <c r="E29" s="74" t="s">
        <v>300</v>
      </c>
      <c r="F29" s="362">
        <v>937.5</v>
      </c>
      <c r="G29" s="246">
        <v>996660</v>
      </c>
      <c r="H29" s="247">
        <v>996778</v>
      </c>
      <c r="I29" s="233">
        <f t="shared" si="0"/>
        <v>-118</v>
      </c>
      <c r="J29" s="233">
        <f t="shared" si="1"/>
        <v>-110625</v>
      </c>
      <c r="K29" s="754">
        <f t="shared" si="2"/>
        <v>-0.110625</v>
      </c>
      <c r="L29" s="246">
        <v>997035</v>
      </c>
      <c r="M29" s="247">
        <v>997129</v>
      </c>
      <c r="N29" s="233">
        <f t="shared" si="3"/>
        <v>-94</v>
      </c>
      <c r="O29" s="233">
        <f t="shared" si="4"/>
        <v>-88125</v>
      </c>
      <c r="P29" s="754">
        <f t="shared" si="5"/>
        <v>-8.8124999999999995E-2</v>
      </c>
      <c r="Q29" s="331"/>
    </row>
    <row r="30" spans="1:17" ht="20.100000000000001" customHeight="1">
      <c r="A30" s="190">
        <v>12</v>
      </c>
      <c r="B30" s="215" t="s">
        <v>243</v>
      </c>
      <c r="C30" s="213">
        <v>5295126</v>
      </c>
      <c r="D30" s="199" t="s">
        <v>12</v>
      </c>
      <c r="E30" s="74" t="s">
        <v>300</v>
      </c>
      <c r="F30" s="362">
        <v>93.75</v>
      </c>
      <c r="G30" s="246">
        <v>203487</v>
      </c>
      <c r="H30" s="247">
        <v>204446</v>
      </c>
      <c r="I30" s="233">
        <f t="shared" si="0"/>
        <v>-959</v>
      </c>
      <c r="J30" s="233">
        <f t="shared" si="1"/>
        <v>-89906.25</v>
      </c>
      <c r="K30" s="754">
        <f t="shared" si="2"/>
        <v>-8.9906249999999993E-2</v>
      </c>
      <c r="L30" s="246">
        <v>877399</v>
      </c>
      <c r="M30" s="247">
        <v>878534</v>
      </c>
      <c r="N30" s="233">
        <f t="shared" si="3"/>
        <v>-1135</v>
      </c>
      <c r="O30" s="233">
        <f t="shared" si="4"/>
        <v>-106406.25</v>
      </c>
      <c r="P30" s="754">
        <f t="shared" si="5"/>
        <v>-0.10640624999999999</v>
      </c>
      <c r="Q30" s="331" t="s">
        <v>515</v>
      </c>
    </row>
    <row r="31" spans="1:17" ht="20.100000000000001" customHeight="1">
      <c r="A31" s="190">
        <v>13</v>
      </c>
      <c r="B31" s="215" t="s">
        <v>462</v>
      </c>
      <c r="C31" s="213">
        <v>4865123</v>
      </c>
      <c r="D31" s="199" t="s">
        <v>12</v>
      </c>
      <c r="E31" s="74" t="s">
        <v>300</v>
      </c>
      <c r="F31" s="362">
        <v>1250</v>
      </c>
      <c r="G31" s="246">
        <v>998160</v>
      </c>
      <c r="H31" s="247">
        <v>998210</v>
      </c>
      <c r="I31" s="233">
        <f t="shared" si="0"/>
        <v>-50</v>
      </c>
      <c r="J31" s="233">
        <f t="shared" si="1"/>
        <v>-62500</v>
      </c>
      <c r="K31" s="754">
        <f t="shared" si="2"/>
        <v>-6.25E-2</v>
      </c>
      <c r="L31" s="246">
        <v>999803</v>
      </c>
      <c r="M31" s="247">
        <v>999795</v>
      </c>
      <c r="N31" s="233">
        <f t="shared" si="3"/>
        <v>8</v>
      </c>
      <c r="O31" s="233">
        <f t="shared" si="4"/>
        <v>10000</v>
      </c>
      <c r="P31" s="754">
        <f t="shared" si="5"/>
        <v>0.01</v>
      </c>
      <c r="Q31" s="331"/>
    </row>
    <row r="32" spans="1:17" ht="20.100000000000001" customHeight="1">
      <c r="A32" s="190">
        <v>14</v>
      </c>
      <c r="B32" s="215" t="s">
        <v>244</v>
      </c>
      <c r="C32" s="213">
        <v>4865152</v>
      </c>
      <c r="D32" s="199" t="s">
        <v>12</v>
      </c>
      <c r="E32" s="74" t="s">
        <v>300</v>
      </c>
      <c r="F32" s="362">
        <v>1000</v>
      </c>
      <c r="G32" s="246">
        <v>997260</v>
      </c>
      <c r="H32" s="247">
        <v>997288</v>
      </c>
      <c r="I32" s="233">
        <f t="shared" si="0"/>
        <v>-28</v>
      </c>
      <c r="J32" s="233">
        <f t="shared" si="1"/>
        <v>-28000</v>
      </c>
      <c r="K32" s="754">
        <f t="shared" si="2"/>
        <v>-2.8000000000000001E-2</v>
      </c>
      <c r="L32" s="246">
        <v>998648</v>
      </c>
      <c r="M32" s="247">
        <v>998701</v>
      </c>
      <c r="N32" s="233">
        <f t="shared" si="3"/>
        <v>-53</v>
      </c>
      <c r="O32" s="233">
        <f t="shared" si="4"/>
        <v>-53000</v>
      </c>
      <c r="P32" s="754">
        <f t="shared" si="5"/>
        <v>-5.2999999999999999E-2</v>
      </c>
      <c r="Q32" s="339"/>
    </row>
    <row r="33" spans="1:17" ht="20.100000000000001" customHeight="1">
      <c r="A33" s="190">
        <v>15</v>
      </c>
      <c r="B33" s="215" t="s">
        <v>325</v>
      </c>
      <c r="C33" s="213">
        <v>4864821</v>
      </c>
      <c r="D33" s="199" t="s">
        <v>12</v>
      </c>
      <c r="E33" s="74" t="s">
        <v>300</v>
      </c>
      <c r="F33" s="362">
        <v>1000</v>
      </c>
      <c r="G33" s="246">
        <v>957383</v>
      </c>
      <c r="H33" s="247">
        <v>957429</v>
      </c>
      <c r="I33" s="233">
        <f t="shared" si="0"/>
        <v>-46</v>
      </c>
      <c r="J33" s="233">
        <f t="shared" si="1"/>
        <v>-46000</v>
      </c>
      <c r="K33" s="754">
        <f t="shared" si="2"/>
        <v>-4.5999999999999999E-2</v>
      </c>
      <c r="L33" s="246">
        <v>987638</v>
      </c>
      <c r="M33" s="247">
        <v>988971</v>
      </c>
      <c r="N33" s="233">
        <f t="shared" si="3"/>
        <v>-1333</v>
      </c>
      <c r="O33" s="233">
        <f t="shared" si="4"/>
        <v>-1333000</v>
      </c>
      <c r="P33" s="754">
        <f t="shared" si="5"/>
        <v>-1.333</v>
      </c>
      <c r="Q33" s="345"/>
    </row>
    <row r="34" spans="1:17" ht="20.100000000000001" customHeight="1">
      <c r="A34" s="190"/>
      <c r="B34" s="212" t="s">
        <v>231</v>
      </c>
      <c r="C34" s="213"/>
      <c r="D34" s="199"/>
      <c r="E34" s="66"/>
      <c r="F34" s="214"/>
      <c r="G34" s="246"/>
      <c r="H34" s="247"/>
      <c r="I34" s="233"/>
      <c r="J34" s="233"/>
      <c r="K34" s="754"/>
      <c r="L34" s="246"/>
      <c r="M34" s="247"/>
      <c r="N34" s="233"/>
      <c r="O34" s="233"/>
      <c r="P34" s="754"/>
      <c r="Q34" s="331"/>
    </row>
    <row r="35" spans="1:17" ht="20.100000000000001" customHeight="1">
      <c r="A35" s="190">
        <v>16</v>
      </c>
      <c r="B35" s="215" t="s">
        <v>245</v>
      </c>
      <c r="C35" s="213">
        <v>5252046</v>
      </c>
      <c r="D35" s="199" t="s">
        <v>12</v>
      </c>
      <c r="E35" s="74" t="s">
        <v>300</v>
      </c>
      <c r="F35" s="362">
        <v>-625</v>
      </c>
      <c r="G35" s="246">
        <v>999575</v>
      </c>
      <c r="H35" s="247">
        <v>999634</v>
      </c>
      <c r="I35" s="233">
        <f>G35-H35</f>
        <v>-59</v>
      </c>
      <c r="J35" s="233">
        <f>$F35*I35</f>
        <v>36875</v>
      </c>
      <c r="K35" s="754">
        <f>J35/1000000</f>
        <v>3.6874999999999998E-2</v>
      </c>
      <c r="L35" s="246">
        <v>522</v>
      </c>
      <c r="M35" s="247">
        <v>534</v>
      </c>
      <c r="N35" s="233">
        <f>L35-M35</f>
        <v>-12</v>
      </c>
      <c r="O35" s="233">
        <f>$F35*N35</f>
        <v>7500</v>
      </c>
      <c r="P35" s="754">
        <f>O35/1000000</f>
        <v>7.4999999999999997E-3</v>
      </c>
      <c r="Q35" s="598"/>
    </row>
    <row r="36" spans="1:17" ht="20.100000000000001" customHeight="1">
      <c r="A36" s="190">
        <v>17</v>
      </c>
      <c r="B36" s="215" t="s">
        <v>248</v>
      </c>
      <c r="C36" s="213">
        <v>4902559</v>
      </c>
      <c r="D36" s="199" t="s">
        <v>12</v>
      </c>
      <c r="E36" s="74" t="s">
        <v>300</v>
      </c>
      <c r="F36" s="213">
        <v>-300</v>
      </c>
      <c r="G36" s="246">
        <v>195</v>
      </c>
      <c r="H36" s="247">
        <v>194</v>
      </c>
      <c r="I36" s="233">
        <f>G36-H36</f>
        <v>1</v>
      </c>
      <c r="J36" s="233">
        <f>$F36*I36</f>
        <v>-300</v>
      </c>
      <c r="K36" s="754">
        <f>J36/1000000</f>
        <v>-2.9999999999999997E-4</v>
      </c>
      <c r="L36" s="246">
        <v>999935</v>
      </c>
      <c r="M36" s="247">
        <v>999935</v>
      </c>
      <c r="N36" s="233">
        <f>L36-M36</f>
        <v>0</v>
      </c>
      <c r="O36" s="233">
        <f>$F36*N36</f>
        <v>0</v>
      </c>
      <c r="P36" s="754">
        <f>O36/1000000</f>
        <v>0</v>
      </c>
      <c r="Q36" s="331"/>
    </row>
    <row r="37" spans="1:17" ht="20.100000000000001" customHeight="1" thickBot="1">
      <c r="A37" s="217"/>
      <c r="B37" s="218" t="s">
        <v>246</v>
      </c>
      <c r="C37" s="218"/>
      <c r="D37" s="218"/>
      <c r="E37" s="218"/>
      <c r="F37" s="218"/>
      <c r="G37" s="79"/>
      <c r="H37" s="78"/>
      <c r="I37" s="78"/>
      <c r="J37" s="78"/>
      <c r="K37" s="306">
        <f>SUM(K28:K36)</f>
        <v>-0.31639375000000003</v>
      </c>
      <c r="L37" s="222"/>
      <c r="M37" s="491"/>
      <c r="N37" s="491"/>
      <c r="O37" s="491"/>
      <c r="P37" s="219">
        <f>SUM(P28:P36)</f>
        <v>-1.6127187499999998</v>
      </c>
      <c r="Q37" s="398"/>
    </row>
    <row r="38" spans="1:17" ht="13.5" thickTop="1">
      <c r="A38" s="39"/>
      <c r="B38" s="2"/>
      <c r="C38" s="72"/>
      <c r="D38" s="39"/>
      <c r="E38" s="72"/>
      <c r="F38" s="6"/>
      <c r="G38" s="6"/>
      <c r="H38" s="6"/>
      <c r="I38" s="6"/>
      <c r="J38" s="6"/>
      <c r="K38" s="223"/>
      <c r="L38" s="223"/>
      <c r="M38" s="390"/>
      <c r="N38" s="390"/>
      <c r="O38" s="390"/>
      <c r="P38" s="755"/>
    </row>
    <row r="39" spans="1:17">
      <c r="K39" s="755"/>
      <c r="L39" s="390"/>
      <c r="M39" s="390"/>
      <c r="N39" s="390"/>
      <c r="O39" s="390"/>
      <c r="P39" s="755"/>
    </row>
    <row r="40" spans="1:17">
      <c r="G40" s="492"/>
      <c r="K40" s="755"/>
      <c r="L40" s="390"/>
      <c r="M40" s="390"/>
      <c r="N40" s="390"/>
      <c r="O40" s="390"/>
      <c r="P40" s="755"/>
    </row>
    <row r="41" spans="1:17" ht="21.75">
      <c r="B41" s="143" t="s">
        <v>287</v>
      </c>
      <c r="K41" s="493">
        <f>K20</f>
        <v>7.4966606999999977E-2</v>
      </c>
      <c r="L41" s="494"/>
      <c r="M41" s="494"/>
      <c r="N41" s="494"/>
      <c r="O41" s="494"/>
      <c r="P41" s="493">
        <f>P20</f>
        <v>-0.30437498399999996</v>
      </c>
    </row>
    <row r="42" spans="1:17" ht="21.75">
      <c r="B42" s="143" t="s">
        <v>288</v>
      </c>
      <c r="K42" s="493">
        <f>K25</f>
        <v>0</v>
      </c>
      <c r="L42" s="494"/>
      <c r="M42" s="494"/>
      <c r="N42" s="494"/>
      <c r="O42" s="494"/>
      <c r="P42" s="493">
        <f>P25</f>
        <v>0</v>
      </c>
    </row>
    <row r="43" spans="1:17" ht="21.75">
      <c r="B43" s="143" t="s">
        <v>289</v>
      </c>
      <c r="K43" s="493">
        <f>K37</f>
        <v>-0.31639375000000003</v>
      </c>
      <c r="L43" s="494"/>
      <c r="M43" s="494"/>
      <c r="N43" s="494"/>
      <c r="O43" s="494"/>
      <c r="P43" s="495">
        <f>P37</f>
        <v>-1.6127187499999998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topLeftCell="A38" zoomScale="70" zoomScaleNormal="75" zoomScaleSheetLayoutView="70" workbookViewId="0">
      <selection activeCell="J46" sqref="J46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61" customWidth="1"/>
    <col min="12" max="12" width="12.7109375" customWidth="1"/>
    <col min="13" max="14" width="11.28515625" customWidth="1"/>
    <col min="15" max="15" width="13.42578125" customWidth="1"/>
    <col min="16" max="16" width="16.28515625" style="102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29" t="s">
        <v>211</v>
      </c>
      <c r="P2" s="870" t="str">
        <f>NDPL!Q1</f>
        <v>OCTOBER-2024</v>
      </c>
    </row>
    <row r="3" spans="1:17" ht="18">
      <c r="A3" s="139" t="s">
        <v>303</v>
      </c>
      <c r="B3" s="139"/>
      <c r="C3" s="185"/>
      <c r="D3" s="186"/>
      <c r="E3" s="186"/>
      <c r="F3" s="185"/>
      <c r="G3" s="185"/>
      <c r="H3" s="185"/>
      <c r="I3" s="185"/>
    </row>
    <row r="4" spans="1:17" ht="24" thickBot="1">
      <c r="A4" s="3"/>
      <c r="G4" s="12"/>
      <c r="H4" s="12"/>
      <c r="I4" s="35" t="s">
        <v>347</v>
      </c>
      <c r="J4" s="12"/>
      <c r="K4" s="862"/>
      <c r="L4" s="12"/>
      <c r="M4" s="12"/>
      <c r="N4" s="35" t="s">
        <v>348</v>
      </c>
      <c r="O4" s="12"/>
      <c r="P4" s="627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31/10/2024</v>
      </c>
      <c r="H5" s="23" t="str">
        <f>NDPL!H5</f>
        <v>INTIAL READING 01/10/2024</v>
      </c>
      <c r="I5" s="23" t="s">
        <v>4</v>
      </c>
      <c r="J5" s="23" t="s">
        <v>5</v>
      </c>
      <c r="K5" s="785" t="s">
        <v>6</v>
      </c>
      <c r="L5" s="25" t="str">
        <f>NDPL!G5</f>
        <v>FINAL READING 31/10/2024</v>
      </c>
      <c r="M5" s="23" t="str">
        <f>NDPL!H5</f>
        <v>INTIAL READING 01/10/2024</v>
      </c>
      <c r="N5" s="23" t="s">
        <v>4</v>
      </c>
      <c r="O5" s="23" t="s">
        <v>5</v>
      </c>
      <c r="P5" s="871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6"/>
      <c r="C7" s="18"/>
      <c r="D7" s="18"/>
      <c r="E7" s="18"/>
      <c r="F7" s="20"/>
      <c r="G7" s="17"/>
      <c r="H7" s="18"/>
      <c r="I7" s="18"/>
      <c r="J7" s="18"/>
      <c r="K7" s="863"/>
      <c r="L7" s="17"/>
      <c r="M7" s="18"/>
      <c r="N7" s="18"/>
      <c r="O7" s="18"/>
      <c r="P7" s="831"/>
      <c r="Q7" s="114"/>
    </row>
    <row r="8" spans="1:17" ht="19.5">
      <c r="A8" s="666" t="s">
        <v>457</v>
      </c>
      <c r="B8" s="608" t="s">
        <v>253</v>
      </c>
      <c r="C8" s="609"/>
      <c r="D8" s="610"/>
      <c r="E8" s="610"/>
      <c r="F8" s="611"/>
      <c r="G8" s="612"/>
      <c r="H8" s="36"/>
      <c r="I8" s="613"/>
      <c r="J8" s="613"/>
      <c r="K8" s="832"/>
      <c r="L8" s="614"/>
      <c r="M8" s="615"/>
      <c r="N8" s="613"/>
      <c r="O8" s="613"/>
      <c r="P8" s="832"/>
      <c r="Q8" s="616"/>
    </row>
    <row r="9" spans="1:17" ht="18">
      <c r="A9" s="168"/>
      <c r="B9" s="312" t="s">
        <v>254</v>
      </c>
      <c r="C9" s="116" t="s">
        <v>448</v>
      </c>
      <c r="D9" s="89"/>
      <c r="E9" s="87"/>
      <c r="F9" s="88"/>
      <c r="G9" s="16"/>
      <c r="H9" s="12"/>
      <c r="I9" s="52"/>
      <c r="J9" s="52"/>
      <c r="K9" s="833"/>
      <c r="L9" s="138"/>
      <c r="M9" s="52"/>
      <c r="N9" s="52"/>
      <c r="O9" s="52"/>
      <c r="P9" s="833"/>
      <c r="Q9" s="617"/>
    </row>
    <row r="10" spans="1:17" s="327" customFormat="1" ht="18">
      <c r="A10" s="618">
        <v>1</v>
      </c>
      <c r="B10" s="381" t="s">
        <v>250</v>
      </c>
      <c r="C10" s="311">
        <v>4865015</v>
      </c>
      <c r="D10" s="323" t="s">
        <v>12</v>
      </c>
      <c r="E10" s="87" t="s">
        <v>307</v>
      </c>
      <c r="F10" s="382">
        <v>2000</v>
      </c>
      <c r="G10" s="246">
        <v>36786</v>
      </c>
      <c r="H10" s="247">
        <v>36061</v>
      </c>
      <c r="I10" s="233">
        <f>G10-H10</f>
        <v>725</v>
      </c>
      <c r="J10" s="233">
        <f>$F10*I10</f>
        <v>1450000</v>
      </c>
      <c r="K10" s="847">
        <f>J10/1000000</f>
        <v>1.45</v>
      </c>
      <c r="L10" s="246">
        <v>76</v>
      </c>
      <c r="M10" s="247">
        <v>43</v>
      </c>
      <c r="N10" s="233">
        <f>L10-M10</f>
        <v>33</v>
      </c>
      <c r="O10" s="233">
        <f>$F10*N10</f>
        <v>66000</v>
      </c>
      <c r="P10" s="754">
        <f>O10/1000000</f>
        <v>6.6000000000000003E-2</v>
      </c>
      <c r="Q10" s="619"/>
    </row>
    <row r="11" spans="1:17" s="683" customFormat="1" ht="18">
      <c r="A11" s="618">
        <v>2</v>
      </c>
      <c r="B11" s="381" t="s">
        <v>252</v>
      </c>
      <c r="C11" s="311">
        <v>4864969</v>
      </c>
      <c r="D11" s="323" t="s">
        <v>12</v>
      </c>
      <c r="E11" s="87" t="s">
        <v>307</v>
      </c>
      <c r="F11" s="311">
        <v>2000</v>
      </c>
      <c r="G11" s="246">
        <v>27482</v>
      </c>
      <c r="H11" s="247">
        <v>26768</v>
      </c>
      <c r="I11" s="233">
        <f>G11-H11</f>
        <v>714</v>
      </c>
      <c r="J11" s="233">
        <f>$F11*I11</f>
        <v>1428000</v>
      </c>
      <c r="K11" s="847">
        <f>J11/1000000</f>
        <v>1.4279999999999999</v>
      </c>
      <c r="L11" s="246">
        <v>72</v>
      </c>
      <c r="M11" s="247">
        <v>38</v>
      </c>
      <c r="N11" s="233">
        <f>L11-M11</f>
        <v>34</v>
      </c>
      <c r="O11" s="233">
        <f>$F11*N11</f>
        <v>68000</v>
      </c>
      <c r="P11" s="754">
        <f>O11/1000000</f>
        <v>6.8000000000000005E-2</v>
      </c>
      <c r="Q11" s="620"/>
    </row>
    <row r="12" spans="1:17" ht="15.75">
      <c r="A12" s="169"/>
      <c r="B12" s="12"/>
      <c r="C12" s="12"/>
      <c r="D12" s="12"/>
      <c r="E12" s="12"/>
      <c r="F12" s="12"/>
      <c r="G12" s="246"/>
      <c r="H12" s="621" t="s">
        <v>444</v>
      </c>
      <c r="I12" s="12"/>
      <c r="J12" s="12"/>
      <c r="K12" s="835">
        <f>SUM(K10:K11)</f>
        <v>2.8780000000000001</v>
      </c>
      <c r="L12" s="246"/>
      <c r="M12" s="12"/>
      <c r="N12" s="12"/>
      <c r="O12" s="12"/>
      <c r="P12" s="834">
        <f>SUM(P10:P11)</f>
        <v>0.13400000000000001</v>
      </c>
      <c r="Q12" s="620"/>
    </row>
    <row r="13" spans="1:17" ht="15.75">
      <c r="A13" s="169"/>
      <c r="B13" s="12"/>
      <c r="C13" s="12"/>
      <c r="D13" s="12"/>
      <c r="E13" s="12"/>
      <c r="F13" s="12"/>
      <c r="G13" s="246"/>
      <c r="H13" s="621" t="s">
        <v>445</v>
      </c>
      <c r="I13" s="12"/>
      <c r="J13" s="622" t="s">
        <v>446</v>
      </c>
      <c r="K13" s="835">
        <f>SUM(NDMC!K32,BYPL!K33)</f>
        <v>-2.48325</v>
      </c>
      <c r="L13" s="246"/>
      <c r="M13" s="12"/>
      <c r="N13" s="12"/>
      <c r="O13" s="12"/>
      <c r="P13" s="834">
        <f>SUM(NDMC!P32,BYPL!P33)</f>
        <v>-9.6500000000000002E-2</v>
      </c>
      <c r="Q13" s="620"/>
    </row>
    <row r="14" spans="1:17" ht="15.75">
      <c r="A14" s="623"/>
      <c r="B14" s="90"/>
      <c r="C14" s="83"/>
      <c r="D14" s="323"/>
      <c r="E14" s="91"/>
      <c r="F14" s="92"/>
      <c r="G14" s="95"/>
      <c r="H14" s="621" t="s">
        <v>447</v>
      </c>
      <c r="I14" s="52"/>
      <c r="J14" s="52"/>
      <c r="K14" s="835">
        <f>SUM(K12,-K13)</f>
        <v>5.3612500000000001</v>
      </c>
      <c r="L14" s="138"/>
      <c r="M14" s="52"/>
      <c r="N14" s="52"/>
      <c r="O14" s="52"/>
      <c r="P14" s="835">
        <f>SUM(P12,-P13)</f>
        <v>0.23050000000000001</v>
      </c>
      <c r="Q14" s="617"/>
    </row>
    <row r="15" spans="1:17" ht="16.5">
      <c r="A15" s="667"/>
      <c r="B15" s="488" t="s">
        <v>454</v>
      </c>
      <c r="C15" s="377"/>
      <c r="D15" s="378"/>
      <c r="E15" s="378"/>
      <c r="F15" s="379"/>
      <c r="G15" s="95"/>
      <c r="H15" s="69"/>
      <c r="I15" s="233"/>
      <c r="J15" s="233"/>
      <c r="K15" s="848"/>
      <c r="L15" s="246"/>
      <c r="M15" s="247"/>
      <c r="N15" s="233"/>
      <c r="O15" s="233"/>
      <c r="P15" s="767"/>
      <c r="Q15" s="624"/>
    </row>
    <row r="16" spans="1:17" ht="18">
      <c r="A16" s="668"/>
      <c r="B16" s="287" t="s">
        <v>257</v>
      </c>
      <c r="C16" s="625" t="s">
        <v>449</v>
      </c>
      <c r="D16" s="287"/>
      <c r="E16" s="287"/>
      <c r="F16" s="287"/>
      <c r="G16" s="644">
        <v>29.67</v>
      </c>
      <c r="H16" s="287" t="s">
        <v>259</v>
      </c>
      <c r="I16" s="287"/>
      <c r="J16" s="312"/>
      <c r="K16" s="849">
        <f t="shared" ref="K16:K21" si="0">($K$14*G16)/100</f>
        <v>1.5906828750000002</v>
      </c>
      <c r="L16" s="246"/>
      <c r="M16" s="287"/>
      <c r="N16" s="287"/>
      <c r="O16" s="287"/>
      <c r="P16" s="836">
        <f t="shared" ref="P16:P21" si="1">($P$14*G16)/100</f>
        <v>6.8389350000000015E-2</v>
      </c>
      <c r="Q16" s="645"/>
    </row>
    <row r="17" spans="1:17" ht="18">
      <c r="A17" s="668"/>
      <c r="B17" s="287" t="s">
        <v>308</v>
      </c>
      <c r="C17" s="625" t="s">
        <v>449</v>
      </c>
      <c r="D17" s="287"/>
      <c r="E17" s="287"/>
      <c r="F17" s="287"/>
      <c r="G17" s="644">
        <v>41.53</v>
      </c>
      <c r="H17" s="287" t="s">
        <v>259</v>
      </c>
      <c r="I17" s="287"/>
      <c r="J17" s="312"/>
      <c r="K17" s="849">
        <f t="shared" si="0"/>
        <v>2.2265271250000001</v>
      </c>
      <c r="L17" s="246"/>
      <c r="M17" s="12"/>
      <c r="N17" s="287"/>
      <c r="O17" s="287"/>
      <c r="P17" s="836">
        <f t="shared" si="1"/>
        <v>9.572665000000001E-2</v>
      </c>
      <c r="Q17" s="645"/>
    </row>
    <row r="18" spans="1:17" ht="18">
      <c r="A18" s="668"/>
      <c r="B18" s="287" t="s">
        <v>309</v>
      </c>
      <c r="C18" s="625" t="s">
        <v>449</v>
      </c>
      <c r="D18" s="287"/>
      <c r="E18" s="287"/>
      <c r="F18" s="287"/>
      <c r="G18" s="644">
        <v>22.74</v>
      </c>
      <c r="H18" s="287" t="s">
        <v>259</v>
      </c>
      <c r="I18" s="287"/>
      <c r="J18" s="312"/>
      <c r="K18" s="849">
        <f t="shared" si="0"/>
        <v>1.2191482499999999</v>
      </c>
      <c r="L18" s="246"/>
      <c r="M18" s="287"/>
      <c r="N18" s="287"/>
      <c r="O18" s="287"/>
      <c r="P18" s="836">
        <f t="shared" si="1"/>
        <v>5.2415700000000003E-2</v>
      </c>
      <c r="Q18" s="645"/>
    </row>
    <row r="19" spans="1:17" ht="18">
      <c r="A19" s="668"/>
      <c r="B19" s="287" t="s">
        <v>310</v>
      </c>
      <c r="C19" s="625" t="s">
        <v>449</v>
      </c>
      <c r="D19" s="287"/>
      <c r="E19" s="287"/>
      <c r="F19" s="287"/>
      <c r="G19" s="644">
        <v>4.95</v>
      </c>
      <c r="H19" s="287" t="s">
        <v>259</v>
      </c>
      <c r="I19" s="287"/>
      <c r="J19" s="312"/>
      <c r="K19" s="849">
        <f t="shared" si="0"/>
        <v>0.26538187500000004</v>
      </c>
      <c r="L19" s="246"/>
      <c r="M19" s="287"/>
      <c r="N19" s="287"/>
      <c r="O19" s="287"/>
      <c r="P19" s="836">
        <f t="shared" si="1"/>
        <v>1.1409750000000001E-2</v>
      </c>
      <c r="Q19" s="645"/>
    </row>
    <row r="20" spans="1:17" ht="18">
      <c r="A20" s="668"/>
      <c r="B20" s="287" t="s">
        <v>311</v>
      </c>
      <c r="C20" s="625" t="s">
        <v>449</v>
      </c>
      <c r="D20" s="287"/>
      <c r="E20" s="287"/>
      <c r="F20" s="287"/>
      <c r="G20" s="644">
        <v>0</v>
      </c>
      <c r="H20" s="287" t="s">
        <v>259</v>
      </c>
      <c r="I20" s="287"/>
      <c r="J20" s="312"/>
      <c r="K20" s="849">
        <f t="shared" si="0"/>
        <v>0</v>
      </c>
      <c r="L20" s="246"/>
      <c r="M20" s="640"/>
      <c r="N20" s="640"/>
      <c r="O20" s="640"/>
      <c r="P20" s="836">
        <f t="shared" si="1"/>
        <v>0</v>
      </c>
      <c r="Q20" s="645"/>
    </row>
    <row r="21" spans="1:17" ht="18">
      <c r="A21" s="668"/>
      <c r="B21" s="287" t="s">
        <v>412</v>
      </c>
      <c r="C21" s="625" t="s">
        <v>449</v>
      </c>
      <c r="D21" s="12"/>
      <c r="E21" s="12"/>
      <c r="F21" s="626"/>
      <c r="G21" s="644">
        <v>0</v>
      </c>
      <c r="H21" s="287" t="s">
        <v>259</v>
      </c>
      <c r="I21" s="12"/>
      <c r="J21" s="627"/>
      <c r="K21" s="849">
        <f t="shared" si="0"/>
        <v>0</v>
      </c>
      <c r="L21" s="246"/>
      <c r="M21" s="14"/>
      <c r="N21" s="14"/>
      <c r="O21" s="14"/>
      <c r="P21" s="836">
        <f t="shared" si="1"/>
        <v>0</v>
      </c>
      <c r="Q21" s="645"/>
    </row>
    <row r="22" spans="1:17" ht="15.75" thickBot="1">
      <c r="A22" s="170"/>
      <c r="B22" s="37"/>
      <c r="C22" s="37"/>
      <c r="D22" s="37"/>
      <c r="E22" s="37"/>
      <c r="F22" s="37"/>
      <c r="G22" s="634"/>
      <c r="H22" s="37"/>
      <c r="I22" s="37"/>
      <c r="J22" s="37"/>
      <c r="K22" s="864"/>
      <c r="L22" s="634"/>
      <c r="M22" s="37"/>
      <c r="N22" s="37"/>
      <c r="O22" s="37"/>
      <c r="P22" s="639"/>
      <c r="Q22" s="646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62"/>
      <c r="L23" s="12"/>
      <c r="M23" s="12"/>
      <c r="N23" s="12"/>
      <c r="O23" s="12"/>
      <c r="P23" s="627"/>
      <c r="Q23" s="12"/>
    </row>
    <row r="24" spans="1:17" ht="19.5">
      <c r="A24" s="666" t="s">
        <v>458</v>
      </c>
      <c r="B24" s="608" t="s">
        <v>424</v>
      </c>
      <c r="C24" s="628"/>
      <c r="D24" s="629"/>
      <c r="E24" s="630"/>
      <c r="F24" s="631"/>
      <c r="G24" s="632"/>
      <c r="H24" s="690"/>
      <c r="I24" s="613"/>
      <c r="J24" s="613"/>
      <c r="K24" s="837"/>
      <c r="L24" s="633"/>
      <c r="M24" s="613"/>
      <c r="N24" s="613"/>
      <c r="O24" s="613"/>
      <c r="P24" s="837"/>
      <c r="Q24" s="616"/>
    </row>
    <row r="25" spans="1:17" s="327" customFormat="1" ht="18">
      <c r="A25" s="649">
        <v>1</v>
      </c>
      <c r="B25" s="90" t="s">
        <v>424</v>
      </c>
      <c r="C25" s="311">
        <v>4864884</v>
      </c>
      <c r="D25" s="536" t="s">
        <v>12</v>
      </c>
      <c r="E25" s="536" t="s">
        <v>307</v>
      </c>
      <c r="F25" s="382">
        <v>-1000</v>
      </c>
      <c r="G25" s="246">
        <v>995635</v>
      </c>
      <c r="H25" s="247">
        <v>995688</v>
      </c>
      <c r="I25" s="233">
        <f>G25-H25</f>
        <v>-53</v>
      </c>
      <c r="J25" s="233">
        <f>$F25*I25</f>
        <v>53000</v>
      </c>
      <c r="K25" s="847">
        <f>J25/1000000</f>
        <v>5.2999999999999999E-2</v>
      </c>
      <c r="L25" s="246">
        <v>994124</v>
      </c>
      <c r="M25" s="247">
        <v>994657</v>
      </c>
      <c r="N25" s="233">
        <f>L25-M25</f>
        <v>-533</v>
      </c>
      <c r="O25" s="233">
        <f>$F25*N25</f>
        <v>533000</v>
      </c>
      <c r="P25" s="754">
        <f>O25/1000000</f>
        <v>0.53300000000000003</v>
      </c>
      <c r="Q25" s="619"/>
    </row>
    <row r="26" spans="1:17" s="327" customFormat="1" ht="18">
      <c r="A26" s="618"/>
      <c r="B26" s="90"/>
      <c r="C26" s="311"/>
      <c r="D26" s="536"/>
      <c r="E26" s="536"/>
      <c r="F26" s="382"/>
      <c r="G26" s="621" t="s">
        <v>450</v>
      </c>
      <c r="H26" s="354"/>
      <c r="I26" s="233"/>
      <c r="J26" s="233"/>
      <c r="K26" s="848">
        <f>K25</f>
        <v>5.2999999999999999E-2</v>
      </c>
      <c r="L26" s="246"/>
      <c r="M26" s="247"/>
      <c r="N26" s="233"/>
      <c r="O26" s="233"/>
      <c r="P26" s="767">
        <f>P25</f>
        <v>0.53300000000000003</v>
      </c>
      <c r="Q26" s="619"/>
    </row>
    <row r="27" spans="1:17" s="327" customFormat="1" ht="16.5">
      <c r="A27" s="667"/>
      <c r="B27" s="488" t="s">
        <v>455</v>
      </c>
      <c r="C27" s="377"/>
      <c r="D27" s="378"/>
      <c r="E27" s="378"/>
      <c r="F27" s="379"/>
      <c r="G27" s="246"/>
      <c r="H27" s="69"/>
      <c r="I27" s="233"/>
      <c r="J27" s="233"/>
      <c r="K27" s="848"/>
      <c r="L27" s="246"/>
      <c r="M27" s="247"/>
      <c r="N27" s="233"/>
      <c r="O27" s="233"/>
      <c r="P27" s="767"/>
      <c r="Q27" s="619"/>
    </row>
    <row r="28" spans="1:17" s="327" customFormat="1" ht="18">
      <c r="A28" s="668"/>
      <c r="B28" s="287" t="s">
        <v>257</v>
      </c>
      <c r="C28" s="625" t="s">
        <v>449</v>
      </c>
      <c r="D28" s="287"/>
      <c r="E28" s="287"/>
      <c r="F28" s="287"/>
      <c r="G28" s="644">
        <v>29.2</v>
      </c>
      <c r="H28" s="287" t="s">
        <v>259</v>
      </c>
      <c r="I28" s="287"/>
      <c r="J28" s="312"/>
      <c r="K28" s="849">
        <f t="shared" ref="K28:K33" si="2">($K$26*G28)/100</f>
        <v>1.5475999999999998E-2</v>
      </c>
      <c r="L28" s="644"/>
      <c r="M28" s="287"/>
      <c r="N28" s="287"/>
      <c r="O28" s="287"/>
      <c r="P28" s="836">
        <f t="shared" ref="P28:P33" si="3">($P$26*G28)/100</f>
        <v>0.155636</v>
      </c>
      <c r="Q28" s="619"/>
    </row>
    <row r="29" spans="1:17" s="327" customFormat="1" ht="18">
      <c r="A29" s="668"/>
      <c r="B29" s="287" t="s">
        <v>308</v>
      </c>
      <c r="C29" s="625" t="s">
        <v>449</v>
      </c>
      <c r="D29" s="287"/>
      <c r="E29" s="287"/>
      <c r="F29" s="287"/>
      <c r="G29" s="644">
        <v>41.81</v>
      </c>
      <c r="H29" s="287" t="s">
        <v>259</v>
      </c>
      <c r="I29" s="287"/>
      <c r="J29" s="312"/>
      <c r="K29" s="849">
        <f t="shared" si="2"/>
        <v>2.2159300000000003E-2</v>
      </c>
      <c r="L29" s="644"/>
      <c r="M29" s="12"/>
      <c r="N29" s="287"/>
      <c r="O29" s="287"/>
      <c r="P29" s="836">
        <f t="shared" si="3"/>
        <v>0.22284730000000003</v>
      </c>
      <c r="Q29" s="619"/>
    </row>
    <row r="30" spans="1:17" s="327" customFormat="1" ht="18">
      <c r="A30" s="668"/>
      <c r="B30" s="287" t="s">
        <v>309</v>
      </c>
      <c r="C30" s="625" t="s">
        <v>449</v>
      </c>
      <c r="D30" s="287"/>
      <c r="E30" s="287"/>
      <c r="F30" s="287"/>
      <c r="G30" s="644">
        <v>23.9</v>
      </c>
      <c r="H30" s="287" t="s">
        <v>259</v>
      </c>
      <c r="I30" s="287"/>
      <c r="J30" s="312"/>
      <c r="K30" s="849">
        <f t="shared" si="2"/>
        <v>1.2666999999999999E-2</v>
      </c>
      <c r="L30" s="644"/>
      <c r="M30" s="287"/>
      <c r="N30" s="287"/>
      <c r="O30" s="287"/>
      <c r="P30" s="836">
        <f t="shared" si="3"/>
        <v>0.127387</v>
      </c>
      <c r="Q30" s="619"/>
    </row>
    <row r="31" spans="1:17" s="327" customFormat="1" ht="18">
      <c r="A31" s="668"/>
      <c r="B31" s="287" t="s">
        <v>310</v>
      </c>
      <c r="C31" s="625" t="s">
        <v>449</v>
      </c>
      <c r="D31" s="287"/>
      <c r="E31" s="287"/>
      <c r="F31" s="287"/>
      <c r="G31" s="644">
        <v>5.09</v>
      </c>
      <c r="H31" s="287" t="s">
        <v>259</v>
      </c>
      <c r="I31" s="287"/>
      <c r="J31" s="312"/>
      <c r="K31" s="849">
        <f t="shared" si="2"/>
        <v>2.6976999999999999E-3</v>
      </c>
      <c r="L31" s="644"/>
      <c r="M31" s="287"/>
      <c r="N31" s="287"/>
      <c r="O31" s="287"/>
      <c r="P31" s="836">
        <f t="shared" si="3"/>
        <v>2.71297E-2</v>
      </c>
      <c r="Q31" s="619"/>
    </row>
    <row r="32" spans="1:17" s="327" customFormat="1" ht="18">
      <c r="A32" s="668"/>
      <c r="B32" s="287" t="s">
        <v>311</v>
      </c>
      <c r="C32" s="625" t="s">
        <v>449</v>
      </c>
      <c r="D32" s="287"/>
      <c r="E32" s="287"/>
      <c r="F32" s="287"/>
      <c r="G32" s="644">
        <v>0</v>
      </c>
      <c r="H32" s="287" t="s">
        <v>259</v>
      </c>
      <c r="I32" s="287"/>
      <c r="J32" s="312"/>
      <c r="K32" s="849">
        <f t="shared" si="2"/>
        <v>0</v>
      </c>
      <c r="L32" s="644"/>
      <c r="M32" s="287"/>
      <c r="N32" s="287"/>
      <c r="O32" s="287"/>
      <c r="P32" s="836">
        <f t="shared" si="3"/>
        <v>0</v>
      </c>
      <c r="Q32" s="619"/>
    </row>
    <row r="33" spans="1:17" s="327" customFormat="1" ht="18.75" thickBot="1">
      <c r="A33" s="669"/>
      <c r="B33" s="636" t="s">
        <v>412</v>
      </c>
      <c r="C33" s="637" t="s">
        <v>449</v>
      </c>
      <c r="D33" s="37"/>
      <c r="E33" s="37"/>
      <c r="F33" s="638"/>
      <c r="G33" s="647">
        <v>0</v>
      </c>
      <c r="H33" s="636" t="s">
        <v>259</v>
      </c>
      <c r="I33" s="37"/>
      <c r="J33" s="639"/>
      <c r="K33" s="850">
        <f t="shared" si="2"/>
        <v>0</v>
      </c>
      <c r="L33" s="647"/>
      <c r="M33" s="37"/>
      <c r="N33" s="37"/>
      <c r="O33" s="37"/>
      <c r="P33" s="838">
        <f t="shared" si="3"/>
        <v>0</v>
      </c>
      <c r="Q33" s="635"/>
    </row>
    <row r="34" spans="1:17" s="327" customFormat="1" ht="18.75" thickBot="1">
      <c r="A34" s="221"/>
      <c r="B34" s="691"/>
      <c r="C34" s="692"/>
      <c r="D34" s="693"/>
      <c r="E34" s="693"/>
      <c r="F34" s="694"/>
      <c r="G34" s="695"/>
      <c r="H34" s="691"/>
      <c r="I34" s="693"/>
      <c r="J34" s="696"/>
      <c r="K34" s="856"/>
      <c r="L34" s="693"/>
      <c r="M34" s="693"/>
      <c r="N34" s="693"/>
      <c r="O34" s="693"/>
      <c r="P34" s="839"/>
      <c r="Q34" s="354"/>
    </row>
    <row r="35" spans="1:17" ht="19.5">
      <c r="A35" s="666" t="s">
        <v>459</v>
      </c>
      <c r="B35" s="608" t="s">
        <v>296</v>
      </c>
      <c r="C35" s="36"/>
      <c r="D35" s="36"/>
      <c r="E35" s="36"/>
      <c r="F35" s="36"/>
      <c r="G35" s="641"/>
      <c r="H35" s="36"/>
      <c r="I35" s="36"/>
      <c r="J35" s="36"/>
      <c r="K35" s="865"/>
      <c r="L35" s="641"/>
      <c r="M35" s="36"/>
      <c r="N35" s="36"/>
      <c r="O35" s="36"/>
      <c r="P35" s="792"/>
      <c r="Q35" s="642"/>
    </row>
    <row r="36" spans="1:17" s="327" customFormat="1">
      <c r="A36" s="424"/>
      <c r="B36" s="93" t="s">
        <v>299</v>
      </c>
      <c r="C36" s="94" t="s">
        <v>249</v>
      </c>
      <c r="D36" s="354"/>
      <c r="E36" s="354"/>
      <c r="F36" s="490"/>
      <c r="G36" s="496"/>
      <c r="H36" s="354"/>
      <c r="I36" s="354"/>
      <c r="J36" s="354"/>
      <c r="K36" s="817"/>
      <c r="L36" s="496"/>
      <c r="M36" s="354"/>
      <c r="N36" s="354"/>
      <c r="O36" s="354"/>
      <c r="P36" s="830"/>
      <c r="Q36" s="619"/>
    </row>
    <row r="37" spans="1:17" s="327" customFormat="1" ht="16.5">
      <c r="A37" s="649">
        <v>1</v>
      </c>
      <c r="B37" s="354" t="s">
        <v>297</v>
      </c>
      <c r="C37" s="355">
        <v>5100238</v>
      </c>
      <c r="D37" s="91" t="s">
        <v>12</v>
      </c>
      <c r="E37" s="91" t="s">
        <v>251</v>
      </c>
      <c r="F37" s="356">
        <v>-750</v>
      </c>
      <c r="G37" s="246">
        <v>202857</v>
      </c>
      <c r="H37" s="247">
        <v>202006</v>
      </c>
      <c r="I37" s="233">
        <f>G37-H37</f>
        <v>851</v>
      </c>
      <c r="J37" s="233">
        <f>$F37*I37</f>
        <v>-638250</v>
      </c>
      <c r="K37" s="847">
        <f>J37/1000000</f>
        <v>-0.63824999999999998</v>
      </c>
      <c r="L37" s="246">
        <v>999051</v>
      </c>
      <c r="M37" s="247">
        <v>999051</v>
      </c>
      <c r="N37" s="233">
        <f>L37-M37</f>
        <v>0</v>
      </c>
      <c r="O37" s="233">
        <f>$F37*N37</f>
        <v>0</v>
      </c>
      <c r="P37" s="754">
        <f>O37/1000000</f>
        <v>0</v>
      </c>
      <c r="Q37" s="620"/>
    </row>
    <row r="38" spans="1:17" s="327" customFormat="1" ht="16.5">
      <c r="A38" s="649">
        <v>2</v>
      </c>
      <c r="B38" s="354" t="s">
        <v>298</v>
      </c>
      <c r="C38" s="355">
        <v>4902490</v>
      </c>
      <c r="D38" s="91" t="s">
        <v>12</v>
      </c>
      <c r="E38" s="91" t="s">
        <v>251</v>
      </c>
      <c r="F38" s="356">
        <v>-1000</v>
      </c>
      <c r="G38" s="246">
        <v>15143</v>
      </c>
      <c r="H38" s="247">
        <v>14725</v>
      </c>
      <c r="I38" s="233">
        <f>G38-H38</f>
        <v>418</v>
      </c>
      <c r="J38" s="233">
        <f>$F38*I38</f>
        <v>-418000</v>
      </c>
      <c r="K38" s="847">
        <f>J38/1000000</f>
        <v>-0.41799999999999998</v>
      </c>
      <c r="L38" s="246">
        <v>999772</v>
      </c>
      <c r="M38" s="247">
        <v>999772</v>
      </c>
      <c r="N38" s="233">
        <f>L38-M38</f>
        <v>0</v>
      </c>
      <c r="O38" s="233">
        <f>$F38*N38</f>
        <v>0</v>
      </c>
      <c r="P38" s="754">
        <f>O38/1000000</f>
        <v>0</v>
      </c>
      <c r="Q38" s="619"/>
    </row>
    <row r="39" spans="1:17" s="380" customFormat="1" ht="16.5">
      <c r="A39" s="650">
        <v>3</v>
      </c>
      <c r="B39" s="410" t="s">
        <v>502</v>
      </c>
      <c r="C39" s="377">
        <v>4902483</v>
      </c>
      <c r="D39" s="378" t="s">
        <v>12</v>
      </c>
      <c r="E39" s="378" t="s">
        <v>251</v>
      </c>
      <c r="F39" s="379">
        <v>-750</v>
      </c>
      <c r="G39" s="246">
        <v>985820</v>
      </c>
      <c r="H39" s="247">
        <v>988755</v>
      </c>
      <c r="I39" s="233">
        <f>G39-H39</f>
        <v>-2935</v>
      </c>
      <c r="J39" s="233">
        <f>$F39*I39</f>
        <v>2201250</v>
      </c>
      <c r="K39" s="847">
        <f>J39/1000000</f>
        <v>2.2012499999999999</v>
      </c>
      <c r="L39" s="246">
        <v>998472</v>
      </c>
      <c r="M39" s="247">
        <v>998472</v>
      </c>
      <c r="N39" s="233">
        <f>L39-M39</f>
        <v>0</v>
      </c>
      <c r="O39" s="233">
        <f>$F39*N39</f>
        <v>0</v>
      </c>
      <c r="P39" s="754">
        <f>O39/1000000</f>
        <v>0</v>
      </c>
      <c r="Q39" s="624"/>
    </row>
    <row r="40" spans="1:17" s="380" customFormat="1" ht="16.5">
      <c r="A40" s="667"/>
      <c r="B40" s="376"/>
      <c r="C40" s="377"/>
      <c r="D40" s="378"/>
      <c r="E40" s="378"/>
      <c r="F40" s="379"/>
      <c r="G40" s="246"/>
      <c r="H40" s="376"/>
      <c r="I40" s="69" t="s">
        <v>451</v>
      </c>
      <c r="J40" s="233"/>
      <c r="K40" s="848">
        <f>SUM(K37:K39)</f>
        <v>1.145</v>
      </c>
      <c r="L40" s="246"/>
      <c r="M40" s="247"/>
      <c r="N40" s="233"/>
      <c r="O40" s="233"/>
      <c r="P40" s="767">
        <f>SUM(P37:P39)</f>
        <v>0</v>
      </c>
      <c r="Q40" s="624"/>
    </row>
    <row r="41" spans="1:17" s="380" customFormat="1" ht="16.5">
      <c r="A41" s="667"/>
      <c r="B41" s="488" t="s">
        <v>456</v>
      </c>
      <c r="C41" s="377"/>
      <c r="D41" s="378"/>
      <c r="E41" s="378"/>
      <c r="F41" s="379"/>
      <c r="G41" s="246"/>
      <c r="H41" s="69"/>
      <c r="I41" s="233"/>
      <c r="J41" s="233"/>
      <c r="K41" s="848"/>
      <c r="L41" s="246"/>
      <c r="M41" s="247"/>
      <c r="N41" s="233"/>
      <c r="O41" s="233"/>
      <c r="P41" s="767"/>
      <c r="Q41" s="624"/>
    </row>
    <row r="42" spans="1:17" s="380" customFormat="1" ht="18">
      <c r="A42" s="668"/>
      <c r="B42" s="287" t="s">
        <v>257</v>
      </c>
      <c r="C42" s="625" t="s">
        <v>449</v>
      </c>
      <c r="D42" s="287"/>
      <c r="E42" s="287"/>
      <c r="F42" s="287"/>
      <c r="G42" s="644">
        <v>19.28</v>
      </c>
      <c r="H42" s="287" t="s">
        <v>259</v>
      </c>
      <c r="I42" s="287"/>
      <c r="J42" s="312"/>
      <c r="K42" s="849">
        <f t="shared" ref="K42:K47" si="4">($K$40*G42)/100</f>
        <v>0.22075600000000001</v>
      </c>
      <c r="L42" s="644"/>
      <c r="M42" s="287"/>
      <c r="N42" s="287"/>
      <c r="O42" s="287"/>
      <c r="P42" s="836">
        <f t="shared" ref="P42:P47" si="5">($P$40*G42)/100</f>
        <v>0</v>
      </c>
      <c r="Q42" s="624"/>
    </row>
    <row r="43" spans="1:17" s="380" customFormat="1" ht="18">
      <c r="A43" s="668"/>
      <c r="B43" s="287" t="s">
        <v>308</v>
      </c>
      <c r="C43" s="625" t="s">
        <v>449</v>
      </c>
      <c r="D43" s="287"/>
      <c r="E43" s="287"/>
      <c r="F43" s="287"/>
      <c r="G43" s="644">
        <v>28.29</v>
      </c>
      <c r="H43" s="287" t="s">
        <v>259</v>
      </c>
      <c r="I43" s="287"/>
      <c r="J43" s="312"/>
      <c r="K43" s="849">
        <f t="shared" si="4"/>
        <v>0.3239205</v>
      </c>
      <c r="L43" s="644"/>
      <c r="M43" s="12"/>
      <c r="N43" s="287"/>
      <c r="O43" s="287"/>
      <c r="P43" s="836">
        <f t="shared" si="5"/>
        <v>0</v>
      </c>
      <c r="Q43" s="624"/>
    </row>
    <row r="44" spans="1:17" s="380" customFormat="1" ht="18">
      <c r="A44" s="668"/>
      <c r="B44" s="287" t="s">
        <v>309</v>
      </c>
      <c r="C44" s="625" t="s">
        <v>449</v>
      </c>
      <c r="D44" s="287"/>
      <c r="E44" s="287"/>
      <c r="F44" s="287"/>
      <c r="G44" s="644">
        <v>16.07</v>
      </c>
      <c r="H44" s="287" t="s">
        <v>259</v>
      </c>
      <c r="I44" s="287"/>
      <c r="J44" s="312"/>
      <c r="K44" s="849">
        <f t="shared" si="4"/>
        <v>0.18400150000000001</v>
      </c>
      <c r="L44" s="644"/>
      <c r="M44" s="287"/>
      <c r="N44" s="287"/>
      <c r="O44" s="287"/>
      <c r="P44" s="836">
        <f t="shared" si="5"/>
        <v>0</v>
      </c>
      <c r="Q44" s="624"/>
    </row>
    <row r="45" spans="1:17" s="380" customFormat="1" ht="18">
      <c r="A45" s="668"/>
      <c r="B45" s="287" t="s">
        <v>310</v>
      </c>
      <c r="C45" s="625" t="s">
        <v>449</v>
      </c>
      <c r="D45" s="287"/>
      <c r="E45" s="287"/>
      <c r="F45" s="287"/>
      <c r="G45" s="644">
        <v>30.3</v>
      </c>
      <c r="H45" s="287" t="s">
        <v>259</v>
      </c>
      <c r="I45" s="287"/>
      <c r="J45" s="312"/>
      <c r="K45" s="849">
        <f t="shared" si="4"/>
        <v>0.34693499999999999</v>
      </c>
      <c r="L45" s="644"/>
      <c r="M45" s="287"/>
      <c r="N45" s="287"/>
      <c r="O45" s="287"/>
      <c r="P45" s="836">
        <f t="shared" si="5"/>
        <v>0</v>
      </c>
      <c r="Q45" s="624"/>
    </row>
    <row r="46" spans="1:17" s="380" customFormat="1" ht="18">
      <c r="A46" s="668"/>
      <c r="B46" s="287" t="s">
        <v>311</v>
      </c>
      <c r="C46" s="625" t="s">
        <v>449</v>
      </c>
      <c r="D46" s="287"/>
      <c r="E46" s="287"/>
      <c r="F46" s="287"/>
      <c r="G46" s="644">
        <v>6.06</v>
      </c>
      <c r="H46" s="287" t="s">
        <v>259</v>
      </c>
      <c r="I46" s="287"/>
      <c r="J46" s="312"/>
      <c r="K46" s="849">
        <f t="shared" si="4"/>
        <v>6.9387000000000004E-2</v>
      </c>
      <c r="L46" s="644"/>
      <c r="M46" s="287"/>
      <c r="N46" s="287"/>
      <c r="O46" s="287"/>
      <c r="P46" s="836">
        <f t="shared" si="5"/>
        <v>0</v>
      </c>
      <c r="Q46" s="624"/>
    </row>
    <row r="47" spans="1:17" s="380" customFormat="1" ht="18.75" thickBot="1">
      <c r="A47" s="669"/>
      <c r="B47" s="636" t="s">
        <v>412</v>
      </c>
      <c r="C47" s="637" t="s">
        <v>449</v>
      </c>
      <c r="D47" s="37"/>
      <c r="E47" s="37"/>
      <c r="F47" s="638"/>
      <c r="G47" s="647">
        <v>0</v>
      </c>
      <c r="H47" s="636" t="s">
        <v>259</v>
      </c>
      <c r="I47" s="37"/>
      <c r="J47" s="639"/>
      <c r="K47" s="850">
        <f t="shared" si="4"/>
        <v>0</v>
      </c>
      <c r="L47" s="647"/>
      <c r="M47" s="37"/>
      <c r="N47" s="37"/>
      <c r="O47" s="37"/>
      <c r="P47" s="838">
        <f t="shared" si="5"/>
        <v>0</v>
      </c>
      <c r="Q47" s="643"/>
    </row>
    <row r="48" spans="1:17" s="380" customFormat="1" ht="18.75" thickBot="1">
      <c r="A48" s="221"/>
      <c r="B48" s="287"/>
      <c r="C48" s="625"/>
      <c r="D48" s="12"/>
      <c r="E48" s="12"/>
      <c r="F48" s="626"/>
      <c r="G48" s="651"/>
      <c r="H48" s="287"/>
      <c r="I48" s="12"/>
      <c r="J48" s="627"/>
      <c r="K48" s="849"/>
      <c r="L48" s="651"/>
      <c r="M48" s="12"/>
      <c r="N48" s="12"/>
      <c r="O48" s="12"/>
      <c r="P48" s="842"/>
      <c r="Q48" s="376"/>
    </row>
    <row r="49" spans="1:17" s="380" customFormat="1" ht="19.5" customHeight="1">
      <c r="A49" s="666" t="s">
        <v>460</v>
      </c>
      <c r="B49" s="648" t="s">
        <v>452</v>
      </c>
      <c r="C49" s="652"/>
      <c r="D49" s="399"/>
      <c r="E49" s="399"/>
      <c r="F49" s="697"/>
      <c r="G49" s="700"/>
      <c r="H49" s="653"/>
      <c r="I49" s="399"/>
      <c r="J49" s="654"/>
      <c r="K49" s="866"/>
      <c r="L49" s="399"/>
      <c r="M49" s="399"/>
      <c r="N49" s="399"/>
      <c r="O49" s="399"/>
      <c r="P49" s="872"/>
      <c r="Q49" s="655"/>
    </row>
    <row r="50" spans="1:17" s="327" customFormat="1" ht="18">
      <c r="A50" s="649">
        <v>1</v>
      </c>
      <c r="B50" s="562" t="s">
        <v>425</v>
      </c>
      <c r="C50" s="311">
        <v>5295115</v>
      </c>
      <c r="D50" s="536" t="s">
        <v>12</v>
      </c>
      <c r="E50" s="536" t="s">
        <v>307</v>
      </c>
      <c r="F50" s="382">
        <v>-100</v>
      </c>
      <c r="G50" s="246">
        <v>184185</v>
      </c>
      <c r="H50" s="247">
        <v>195606</v>
      </c>
      <c r="I50" s="233">
        <f>G50-H50</f>
        <v>-11421</v>
      </c>
      <c r="J50" s="233">
        <f>$F50*I50</f>
        <v>1142100</v>
      </c>
      <c r="K50" s="851">
        <f>J50/1000000</f>
        <v>1.1420999999999999</v>
      </c>
      <c r="L50" s="247">
        <v>984104</v>
      </c>
      <c r="M50" s="247">
        <v>984104</v>
      </c>
      <c r="N50" s="233">
        <f>L50-M50</f>
        <v>0</v>
      </c>
      <c r="O50" s="233">
        <f>$F50*N50</f>
        <v>0</v>
      </c>
      <c r="P50" s="754">
        <f>O50/1000000</f>
        <v>0</v>
      </c>
      <c r="Q50" s="619"/>
    </row>
    <row r="51" spans="1:17" s="327" customFormat="1" ht="18">
      <c r="A51" s="623"/>
      <c r="B51" s="562"/>
      <c r="C51" s="311"/>
      <c r="D51" s="536"/>
      <c r="E51" s="536"/>
      <c r="F51" s="382"/>
      <c r="G51" s="246"/>
      <c r="H51" s="376"/>
      <c r="I51" s="69" t="s">
        <v>453</v>
      </c>
      <c r="J51" s="233"/>
      <c r="K51" s="852">
        <f>K50</f>
        <v>1.1420999999999999</v>
      </c>
      <c r="L51" s="247"/>
      <c r="M51" s="247"/>
      <c r="N51" s="233"/>
      <c r="O51" s="233"/>
      <c r="P51" s="767">
        <f>P50</f>
        <v>0</v>
      </c>
      <c r="Q51" s="619"/>
    </row>
    <row r="52" spans="1:17" s="327" customFormat="1" ht="16.5">
      <c r="A52" s="623"/>
      <c r="B52" s="488" t="s">
        <v>537</v>
      </c>
      <c r="C52" s="377"/>
      <c r="D52" s="378"/>
      <c r="E52" s="378"/>
      <c r="F52" s="379"/>
      <c r="G52" s="246"/>
      <c r="H52" s="69"/>
      <c r="I52" s="233"/>
      <c r="J52" s="233"/>
      <c r="K52" s="852"/>
      <c r="L52" s="247"/>
      <c r="M52" s="247"/>
      <c r="N52" s="233"/>
      <c r="O52" s="233"/>
      <c r="P52" s="767"/>
      <c r="Q52" s="619"/>
    </row>
    <row r="53" spans="1:17" s="327" customFormat="1" ht="18">
      <c r="A53" s="623"/>
      <c r="B53" s="287" t="s">
        <v>257</v>
      </c>
      <c r="C53" s="625" t="s">
        <v>258</v>
      </c>
      <c r="D53" s="287"/>
      <c r="E53" s="287"/>
      <c r="F53" s="698"/>
      <c r="G53" s="644">
        <v>30.882899999999999</v>
      </c>
      <c r="H53" s="287" t="s">
        <v>259</v>
      </c>
      <c r="I53" s="206"/>
      <c r="J53" s="308"/>
      <c r="K53" s="853">
        <f t="shared" ref="K53:K58" si="6">($K$51*G53)/100</f>
        <v>0.35271360089999992</v>
      </c>
      <c r="L53" s="651"/>
      <c r="M53" s="287"/>
      <c r="N53" s="673"/>
      <c r="O53" s="308"/>
      <c r="P53" s="799">
        <f>($P$51*G53)/100</f>
        <v>0</v>
      </c>
      <c r="Q53" s="674"/>
    </row>
    <row r="54" spans="1:17" s="327" customFormat="1" ht="18">
      <c r="A54" s="623"/>
      <c r="B54" s="287" t="s">
        <v>308</v>
      </c>
      <c r="C54" s="625" t="s">
        <v>258</v>
      </c>
      <c r="D54" s="287"/>
      <c r="E54" s="287"/>
      <c r="F54" s="698"/>
      <c r="G54" s="644">
        <v>41.990200000000002</v>
      </c>
      <c r="H54" s="287" t="s">
        <v>259</v>
      </c>
      <c r="I54" s="651"/>
      <c r="J54" s="308"/>
      <c r="K54" s="853">
        <f t="shared" si="6"/>
        <v>0.47957007419999997</v>
      </c>
      <c r="L54" s="651"/>
      <c r="M54" s="12"/>
      <c r="N54" s="673"/>
      <c r="O54" s="308"/>
      <c r="P54" s="799">
        <f>($P$51*G54)/100</f>
        <v>0</v>
      </c>
      <c r="Q54" s="674"/>
    </row>
    <row r="55" spans="1:17" s="327" customFormat="1" ht="18">
      <c r="A55" s="623"/>
      <c r="B55" s="287" t="s">
        <v>309</v>
      </c>
      <c r="C55" s="625" t="s">
        <v>258</v>
      </c>
      <c r="D55" s="287"/>
      <c r="E55" s="287"/>
      <c r="F55" s="698"/>
      <c r="G55" s="644">
        <v>22.219799999999999</v>
      </c>
      <c r="H55" s="287" t="s">
        <v>259</v>
      </c>
      <c r="I55" s="206"/>
      <c r="J55" s="308"/>
      <c r="K55" s="853">
        <f t="shared" si="6"/>
        <v>0.25377233579999997</v>
      </c>
      <c r="L55" s="651"/>
      <c r="M55" s="287"/>
      <c r="N55" s="673"/>
      <c r="O55" s="308"/>
      <c r="P55" s="799">
        <f>($P$51*G55)/100</f>
        <v>0</v>
      </c>
      <c r="Q55" s="674"/>
    </row>
    <row r="56" spans="1:17" s="327" customFormat="1" ht="18">
      <c r="A56" s="623"/>
      <c r="B56" s="287" t="s">
        <v>310</v>
      </c>
      <c r="C56" s="625" t="s">
        <v>258</v>
      </c>
      <c r="D56" s="287"/>
      <c r="E56" s="287"/>
      <c r="F56" s="698"/>
      <c r="G56" s="644">
        <v>3.7606000000000002</v>
      </c>
      <c r="H56" s="287" t="s">
        <v>259</v>
      </c>
      <c r="I56" s="206"/>
      <c r="J56" s="308"/>
      <c r="K56" s="853">
        <f t="shared" si="6"/>
        <v>4.2949812599999998E-2</v>
      </c>
      <c r="L56" s="651"/>
      <c r="M56" s="287"/>
      <c r="N56" s="673"/>
      <c r="O56" s="308"/>
      <c r="P56" s="799">
        <f>($P$51*G56)/100</f>
        <v>0</v>
      </c>
      <c r="Q56" s="674"/>
    </row>
    <row r="57" spans="1:17" s="327" customFormat="1" ht="18">
      <c r="A57" s="623"/>
      <c r="B57" s="287" t="s">
        <v>311</v>
      </c>
      <c r="C57" s="625" t="s">
        <v>258</v>
      </c>
      <c r="D57" s="287"/>
      <c r="E57" s="287"/>
      <c r="F57" s="698"/>
      <c r="G57" s="644">
        <v>0.62409999999999999</v>
      </c>
      <c r="H57" s="287" t="s">
        <v>259</v>
      </c>
      <c r="I57" s="206"/>
      <c r="J57" s="308"/>
      <c r="K57" s="853">
        <f t="shared" si="6"/>
        <v>7.1278460999999989E-3</v>
      </c>
      <c r="L57" s="651"/>
      <c r="M57" s="287"/>
      <c r="N57" s="673"/>
      <c r="O57" s="308"/>
      <c r="P57" s="799">
        <f>($P$51*G57)/100</f>
        <v>0</v>
      </c>
      <c r="Q57" s="674"/>
    </row>
    <row r="58" spans="1:17" s="327" customFormat="1" ht="18.75" thickBot="1">
      <c r="A58" s="656"/>
      <c r="B58" s="636" t="s">
        <v>412</v>
      </c>
      <c r="C58" s="637" t="s">
        <v>258</v>
      </c>
      <c r="D58" s="37"/>
      <c r="E58" s="37"/>
      <c r="F58" s="699"/>
      <c r="G58" s="647">
        <v>0.52239999999999998</v>
      </c>
      <c r="H58" s="636" t="s">
        <v>259</v>
      </c>
      <c r="I58" s="670"/>
      <c r="J58" s="670"/>
      <c r="K58" s="867">
        <f t="shared" si="6"/>
        <v>5.9663303999999999E-3</v>
      </c>
      <c r="L58" s="678"/>
      <c r="M58" s="37"/>
      <c r="N58" s="402"/>
      <c r="O58" s="671"/>
      <c r="P58" s="774">
        <f>($P$51*G53)/100</f>
        <v>0</v>
      </c>
      <c r="Q58" s="675"/>
    </row>
    <row r="59" spans="1:17" s="327" customFormat="1" ht="18">
      <c r="A59" s="66"/>
      <c r="B59" s="287"/>
      <c r="C59" s="607"/>
      <c r="D59" s="12"/>
      <c r="E59" s="12"/>
      <c r="F59" s="626"/>
      <c r="G59" s="651"/>
      <c r="H59" s="287"/>
      <c r="I59" s="12"/>
      <c r="J59" s="627"/>
      <c r="K59" s="849"/>
      <c r="L59" s="651"/>
      <c r="M59" s="12"/>
      <c r="N59" s="12"/>
      <c r="O59" s="12"/>
      <c r="P59" s="836"/>
      <c r="Q59" s="354"/>
    </row>
    <row r="60" spans="1:17" s="327" customFormat="1" ht="20.25" thickBot="1">
      <c r="A60" s="677" t="s">
        <v>461</v>
      </c>
      <c r="B60" s="984" t="s">
        <v>464</v>
      </c>
      <c r="C60" s="984"/>
      <c r="D60" s="984"/>
      <c r="E60" s="984"/>
      <c r="F60" s="638"/>
      <c r="G60" s="678"/>
      <c r="H60" s="636"/>
      <c r="I60" s="37"/>
      <c r="J60" s="639"/>
      <c r="K60" s="850"/>
      <c r="L60" s="678"/>
      <c r="M60" s="37"/>
      <c r="N60" s="37"/>
      <c r="O60" s="37"/>
      <c r="P60" s="836"/>
      <c r="Q60" s="402"/>
    </row>
    <row r="61" spans="1:17" s="327" customFormat="1" ht="36">
      <c r="A61" s="970">
        <v>1</v>
      </c>
      <c r="B61" s="971" t="s">
        <v>512</v>
      </c>
      <c r="C61" s="972" t="s">
        <v>443</v>
      </c>
      <c r="D61" s="973" t="s">
        <v>432</v>
      </c>
      <c r="E61" s="974" t="s">
        <v>307</v>
      </c>
      <c r="F61" s="975">
        <v>-240000</v>
      </c>
      <c r="G61" s="976">
        <v>-9.19</v>
      </c>
      <c r="H61" s="977">
        <v>-5.15</v>
      </c>
      <c r="I61" s="978">
        <f>G61-H61</f>
        <v>-4.0399999999999991</v>
      </c>
      <c r="J61" s="978">
        <f>$F61*I61</f>
        <v>969599.99999999977</v>
      </c>
      <c r="K61" s="979">
        <f>J61/1000000</f>
        <v>0.9695999999999998</v>
      </c>
      <c r="L61" s="737">
        <v>-57.07</v>
      </c>
      <c r="M61" s="738">
        <v>-57.03</v>
      </c>
      <c r="N61" s="349">
        <f>L61-M61</f>
        <v>-3.9999999999999147E-2</v>
      </c>
      <c r="O61" s="349">
        <f>$F61*N61</f>
        <v>9599.9999999997963</v>
      </c>
      <c r="P61" s="979">
        <f>O61/1000000</f>
        <v>9.5999999999997962E-3</v>
      </c>
      <c r="Q61" s="679"/>
    </row>
    <row r="62" spans="1:17" s="327" customFormat="1" ht="16.5">
      <c r="A62" s="667"/>
      <c r="B62" s="488" t="s">
        <v>455</v>
      </c>
      <c r="C62" s="377"/>
      <c r="D62" s="378"/>
      <c r="E62" s="378"/>
      <c r="F62" s="379"/>
      <c r="G62" s="246"/>
      <c r="H62" s="69"/>
      <c r="I62" s="233"/>
      <c r="J62" s="233"/>
      <c r="K62" s="852"/>
      <c r="L62" s="246"/>
      <c r="M62" s="247"/>
      <c r="N62" s="233"/>
      <c r="O62" s="233"/>
      <c r="P62" s="777"/>
      <c r="Q62" s="331"/>
    </row>
    <row r="63" spans="1:17" s="327" customFormat="1" ht="18">
      <c r="A63" s="668"/>
      <c r="B63" s="287" t="s">
        <v>257</v>
      </c>
      <c r="C63" s="625" t="s">
        <v>449</v>
      </c>
      <c r="D63" s="287"/>
      <c r="E63" s="287"/>
      <c r="F63" s="287"/>
      <c r="G63" s="644">
        <v>30.09</v>
      </c>
      <c r="H63" s="287" t="s">
        <v>259</v>
      </c>
      <c r="I63" s="287"/>
      <c r="J63" s="312"/>
      <c r="K63" s="854">
        <f t="shared" ref="K63:K68" si="7">($K$61*G63)/100</f>
        <v>0.29175263999999995</v>
      </c>
      <c r="L63" s="644"/>
      <c r="M63" s="287"/>
      <c r="N63" s="287"/>
      <c r="O63" s="287"/>
      <c r="P63" s="840">
        <f t="shared" ref="P63:P68" si="8">($P$61*G63)/100</f>
        <v>2.8886399999999385E-3</v>
      </c>
      <c r="Q63" s="331"/>
    </row>
    <row r="64" spans="1:17" s="327" customFormat="1" ht="18">
      <c r="A64" s="668"/>
      <c r="B64" s="287" t="s">
        <v>308</v>
      </c>
      <c r="C64" s="625" t="s">
        <v>449</v>
      </c>
      <c r="D64" s="287"/>
      <c r="E64" s="287"/>
      <c r="F64" s="287"/>
      <c r="G64" s="644">
        <v>41.72</v>
      </c>
      <c r="H64" s="287" t="s">
        <v>259</v>
      </c>
      <c r="I64" s="287"/>
      <c r="J64" s="312"/>
      <c r="K64" s="854">
        <f t="shared" si="7"/>
        <v>0.40451711999999995</v>
      </c>
      <c r="L64" s="644"/>
      <c r="M64" s="12"/>
      <c r="N64" s="287"/>
      <c r="O64" s="287"/>
      <c r="P64" s="840">
        <f t="shared" si="8"/>
        <v>4.005119999999915E-3</v>
      </c>
      <c r="Q64" s="331"/>
    </row>
    <row r="65" spans="1:256" s="327" customFormat="1" ht="18">
      <c r="A65" s="668"/>
      <c r="B65" s="287" t="s">
        <v>309</v>
      </c>
      <c r="C65" s="625" t="s">
        <v>449</v>
      </c>
      <c r="D65" s="287"/>
      <c r="E65" s="287"/>
      <c r="F65" s="287"/>
      <c r="G65" s="644">
        <v>23.33</v>
      </c>
      <c r="H65" s="287" t="s">
        <v>259</v>
      </c>
      <c r="I65" s="287"/>
      <c r="J65" s="312"/>
      <c r="K65" s="854">
        <f t="shared" si="7"/>
        <v>0.22620767999999994</v>
      </c>
      <c r="L65" s="644"/>
      <c r="M65" s="287"/>
      <c r="N65" s="287"/>
      <c r="O65" s="287"/>
      <c r="P65" s="840">
        <f t="shared" si="8"/>
        <v>2.2396799999999523E-3</v>
      </c>
      <c r="Q65" s="331"/>
    </row>
    <row r="66" spans="1:256" s="327" customFormat="1" ht="18">
      <c r="A66" s="668"/>
      <c r="B66" s="287" t="s">
        <v>310</v>
      </c>
      <c r="C66" s="625" t="s">
        <v>449</v>
      </c>
      <c r="D66" s="287"/>
      <c r="E66" s="287"/>
      <c r="F66" s="287"/>
      <c r="G66" s="644">
        <v>4.8600000000000003</v>
      </c>
      <c r="H66" s="287" t="s">
        <v>259</v>
      </c>
      <c r="I66" s="287"/>
      <c r="J66" s="312"/>
      <c r="K66" s="854">
        <f t="shared" si="7"/>
        <v>4.7122559999999994E-2</v>
      </c>
      <c r="L66" s="644"/>
      <c r="M66" s="287"/>
      <c r="N66" s="287"/>
      <c r="O66" s="287"/>
      <c r="P66" s="840">
        <f t="shared" si="8"/>
        <v>4.6655999999999011E-4</v>
      </c>
      <c r="Q66" s="331"/>
    </row>
    <row r="67" spans="1:256" s="327" customFormat="1" ht="18">
      <c r="A67" s="668"/>
      <c r="B67" s="287" t="s">
        <v>311</v>
      </c>
      <c r="C67" s="625" t="s">
        <v>449</v>
      </c>
      <c r="D67" s="287"/>
      <c r="E67" s="287"/>
      <c r="F67" s="287"/>
      <c r="G67" s="644">
        <v>0</v>
      </c>
      <c r="H67" s="287" t="s">
        <v>259</v>
      </c>
      <c r="I67" s="287"/>
      <c r="J67" s="312"/>
      <c r="K67" s="854">
        <f t="shared" si="7"/>
        <v>0</v>
      </c>
      <c r="L67" s="644"/>
      <c r="M67" s="287"/>
      <c r="N67" s="287"/>
      <c r="O67" s="287"/>
      <c r="P67" s="840">
        <f t="shared" si="8"/>
        <v>0</v>
      </c>
      <c r="Q67" s="331"/>
    </row>
    <row r="68" spans="1:256" s="327" customFormat="1" ht="18.75" thickBot="1">
      <c r="A68" s="669"/>
      <c r="B68" s="636" t="s">
        <v>412</v>
      </c>
      <c r="C68" s="637" t="s">
        <v>449</v>
      </c>
      <c r="D68" s="37"/>
      <c r="E68" s="37"/>
      <c r="F68" s="638"/>
      <c r="G68" s="647">
        <v>0</v>
      </c>
      <c r="H68" s="636" t="s">
        <v>259</v>
      </c>
      <c r="I68" s="37"/>
      <c r="J68" s="639"/>
      <c r="K68" s="855">
        <f t="shared" si="7"/>
        <v>0</v>
      </c>
      <c r="L68" s="647"/>
      <c r="M68" s="37"/>
      <c r="N68" s="37"/>
      <c r="O68" s="37"/>
      <c r="P68" s="841">
        <f t="shared" si="8"/>
        <v>0</v>
      </c>
      <c r="Q68" s="680"/>
    </row>
    <row r="69" spans="1:256" s="327" customFormat="1" ht="18.75" thickBot="1">
      <c r="A69" s="668"/>
      <c r="B69" s="287"/>
      <c r="C69" s="625"/>
      <c r="D69" s="12"/>
      <c r="E69" s="12"/>
      <c r="F69" s="626"/>
      <c r="G69" s="701"/>
      <c r="H69" s="287"/>
      <c r="I69" s="12"/>
      <c r="J69" s="627"/>
      <c r="K69" s="856"/>
      <c r="L69" s="651"/>
      <c r="M69" s="12"/>
      <c r="N69" s="12"/>
      <c r="O69" s="12"/>
      <c r="P69" s="842"/>
      <c r="Q69" s="490"/>
    </row>
    <row r="70" spans="1:256" s="380" customFormat="1" ht="19.5">
      <c r="A70" s="666" t="s">
        <v>465</v>
      </c>
      <c r="B70" s="665" t="s">
        <v>466</v>
      </c>
      <c r="C70" s="657"/>
      <c r="D70" s="658"/>
      <c r="E70" s="658"/>
      <c r="F70" s="657"/>
      <c r="G70" s="247"/>
      <c r="H70" s="660"/>
      <c r="I70" s="661"/>
      <c r="J70" s="661"/>
      <c r="K70" s="857"/>
      <c r="L70" s="641"/>
      <c r="M70" s="659"/>
      <c r="N70" s="661"/>
      <c r="O70" s="661"/>
      <c r="P70" s="843"/>
      <c r="Q70" s="679"/>
    </row>
    <row r="71" spans="1:256" s="380" customFormat="1" ht="18">
      <c r="A71" s="668" t="s">
        <v>256</v>
      </c>
      <c r="B71" s="287" t="s">
        <v>257</v>
      </c>
      <c r="C71" s="376"/>
      <c r="D71" s="287"/>
      <c r="E71" s="287"/>
      <c r="F71" s="221" t="s">
        <v>446</v>
      </c>
      <c r="G71" s="644"/>
      <c r="H71" s="287"/>
      <c r="I71" s="287"/>
      <c r="J71" s="312"/>
      <c r="K71" s="849">
        <f t="shared" ref="K71:K76" si="9">SUM(K16,K28,K42,K53,K63)</f>
        <v>2.4713811158999999</v>
      </c>
      <c r="L71" s="644"/>
      <c r="M71" s="287"/>
      <c r="N71" s="287"/>
      <c r="O71" s="287"/>
      <c r="P71" s="836">
        <f t="shared" ref="P71:P76" si="10">SUM(P16,P28,P42,P53,P63)</f>
        <v>0.22691398999999995</v>
      </c>
      <c r="Q71" s="331"/>
      <c r="R71" s="318"/>
      <c r="S71" s="319"/>
      <c r="T71" s="318"/>
      <c r="U71" s="318"/>
      <c r="V71" s="318"/>
      <c r="W71" s="140"/>
      <c r="X71" s="318"/>
      <c r="Y71" s="318"/>
      <c r="Z71" s="320"/>
      <c r="AA71" s="318"/>
      <c r="AB71" s="318"/>
      <c r="AC71" s="318"/>
      <c r="AD71" s="318"/>
      <c r="AE71" s="318"/>
      <c r="AF71" s="318"/>
      <c r="AG71" s="317"/>
      <c r="AH71" s="318"/>
      <c r="AI71" s="319"/>
      <c r="AJ71" s="318"/>
      <c r="AK71" s="318"/>
      <c r="AL71" s="318"/>
      <c r="AM71" s="140"/>
      <c r="AN71" s="318"/>
      <c r="AO71" s="318"/>
      <c r="AP71" s="320"/>
      <c r="AQ71" s="318"/>
      <c r="AR71" s="318"/>
      <c r="AS71" s="318"/>
      <c r="AT71" s="318"/>
      <c r="AU71" s="318"/>
      <c r="AV71" s="318"/>
      <c r="AW71" s="317"/>
      <c r="AX71" s="318"/>
      <c r="AY71" s="319"/>
      <c r="AZ71" s="318"/>
      <c r="BA71" s="318"/>
      <c r="BB71" s="318"/>
      <c r="BC71" s="140"/>
      <c r="BD71" s="318"/>
      <c r="BE71" s="318"/>
      <c r="BF71" s="320"/>
      <c r="BG71" s="318"/>
      <c r="BH71" s="318"/>
      <c r="BI71" s="318"/>
      <c r="BJ71" s="318"/>
      <c r="BK71" s="318"/>
      <c r="BL71" s="318"/>
      <c r="BM71" s="317"/>
      <c r="BN71" s="318"/>
      <c r="BO71" s="319"/>
      <c r="BP71" s="318"/>
      <c r="BQ71" s="318"/>
      <c r="BR71" s="318"/>
      <c r="BS71" s="140"/>
      <c r="BT71" s="318"/>
      <c r="BU71" s="318"/>
      <c r="BV71" s="320"/>
      <c r="BW71" s="318"/>
      <c r="BX71" s="318"/>
      <c r="BY71" s="318"/>
      <c r="BZ71" s="318"/>
      <c r="CA71" s="318"/>
      <c r="CB71" s="318"/>
      <c r="CC71" s="317"/>
      <c r="CD71" s="318"/>
      <c r="CE71" s="319"/>
      <c r="CF71" s="318"/>
      <c r="CG71" s="318"/>
      <c r="CH71" s="318"/>
      <c r="CI71" s="140"/>
      <c r="CJ71" s="318"/>
      <c r="CK71" s="318"/>
      <c r="CL71" s="320"/>
      <c r="CM71" s="318"/>
      <c r="CN71" s="318"/>
      <c r="CO71" s="318"/>
      <c r="CP71" s="318"/>
      <c r="CQ71" s="318"/>
      <c r="CR71" s="318"/>
      <c r="CS71" s="317"/>
      <c r="CT71" s="318"/>
      <c r="CU71" s="319"/>
      <c r="CV71" s="318"/>
      <c r="CW71" s="318"/>
      <c r="CX71" s="318"/>
      <c r="CY71" s="140"/>
      <c r="CZ71" s="318"/>
      <c r="DA71" s="318"/>
      <c r="DB71" s="320"/>
      <c r="DC71" s="318"/>
      <c r="DD71" s="318"/>
      <c r="DE71" s="318"/>
      <c r="DF71" s="318"/>
      <c r="DG71" s="318"/>
      <c r="DH71" s="318"/>
      <c r="DI71" s="317"/>
      <c r="DJ71" s="318"/>
      <c r="DK71" s="319"/>
      <c r="DL71" s="318"/>
      <c r="DM71" s="318"/>
      <c r="DN71" s="318"/>
      <c r="DO71" s="140"/>
      <c r="DP71" s="318"/>
      <c r="DQ71" s="318"/>
      <c r="DR71" s="320"/>
      <c r="DS71" s="318"/>
      <c r="DT71" s="318"/>
      <c r="DU71" s="318"/>
      <c r="DV71" s="318"/>
      <c r="DW71" s="318"/>
      <c r="DX71" s="318"/>
      <c r="DY71" s="317"/>
      <c r="DZ71" s="318"/>
      <c r="EA71" s="319"/>
      <c r="EB71" s="318"/>
      <c r="EC71" s="318"/>
      <c r="ED71" s="318"/>
      <c r="EE71" s="140"/>
      <c r="EF71" s="318"/>
      <c r="EG71" s="318"/>
      <c r="EH71" s="320"/>
      <c r="EI71" s="318"/>
      <c r="EJ71" s="318"/>
      <c r="EK71" s="318"/>
      <c r="EL71" s="318"/>
      <c r="EM71" s="318"/>
      <c r="EN71" s="318"/>
      <c r="EO71" s="317"/>
      <c r="EP71" s="318"/>
      <c r="EQ71" s="319"/>
      <c r="ER71" s="318"/>
      <c r="ES71" s="318"/>
      <c r="ET71" s="318"/>
      <c r="EU71" s="140"/>
      <c r="EV71" s="318"/>
      <c r="EW71" s="318"/>
      <c r="EX71" s="320"/>
      <c r="EY71" s="318"/>
      <c r="EZ71" s="318"/>
      <c r="FA71" s="318"/>
      <c r="FB71" s="318"/>
      <c r="FC71" s="318"/>
      <c r="FD71" s="318"/>
      <c r="FE71" s="317"/>
      <c r="FF71" s="318"/>
      <c r="FG71" s="319"/>
      <c r="FH71" s="318"/>
      <c r="FI71" s="318"/>
      <c r="FJ71" s="318"/>
      <c r="FK71" s="140"/>
      <c r="FL71" s="318"/>
      <c r="FM71" s="318"/>
      <c r="FN71" s="320"/>
      <c r="FO71" s="318"/>
      <c r="FP71" s="318"/>
      <c r="FQ71" s="318"/>
      <c r="FR71" s="318"/>
      <c r="FS71" s="318"/>
      <c r="FT71" s="318"/>
      <c r="FU71" s="317"/>
      <c r="FV71" s="318"/>
      <c r="FW71" s="319"/>
      <c r="FX71" s="318"/>
      <c r="FY71" s="318"/>
      <c r="FZ71" s="318"/>
      <c r="GA71" s="140"/>
      <c r="GB71" s="318"/>
      <c r="GC71" s="318"/>
      <c r="GD71" s="320"/>
      <c r="GE71" s="318"/>
      <c r="GF71" s="318"/>
      <c r="GG71" s="318"/>
      <c r="GH71" s="318"/>
      <c r="GI71" s="318"/>
      <c r="GJ71" s="318"/>
      <c r="GK71" s="317"/>
      <c r="GL71" s="318"/>
      <c r="GM71" s="319"/>
      <c r="GN71" s="318"/>
      <c r="GO71" s="318"/>
      <c r="GP71" s="318"/>
      <c r="GQ71" s="140"/>
      <c r="GR71" s="318"/>
      <c r="GS71" s="318"/>
      <c r="GT71" s="320"/>
      <c r="GU71" s="318"/>
      <c r="GV71" s="318"/>
      <c r="GW71" s="318"/>
      <c r="GX71" s="318"/>
      <c r="GY71" s="318"/>
      <c r="GZ71" s="318"/>
      <c r="HA71" s="317"/>
      <c r="HB71" s="318"/>
      <c r="HC71" s="319"/>
      <c r="HD71" s="318"/>
      <c r="HE71" s="318"/>
      <c r="HF71" s="318"/>
      <c r="HG71" s="140"/>
      <c r="HH71" s="318"/>
      <c r="HI71" s="318"/>
      <c r="HJ71" s="320"/>
      <c r="HK71" s="318"/>
      <c r="HL71" s="318"/>
      <c r="HM71" s="318"/>
      <c r="HN71" s="318"/>
      <c r="HO71" s="318"/>
      <c r="HP71" s="318"/>
      <c r="HQ71" s="317"/>
      <c r="HR71" s="318"/>
      <c r="HS71" s="319"/>
      <c r="HT71" s="318"/>
      <c r="HU71" s="318"/>
      <c r="HV71" s="318"/>
      <c r="HW71" s="140"/>
      <c r="HX71" s="318"/>
      <c r="HY71" s="318"/>
      <c r="HZ71" s="320"/>
      <c r="IA71" s="318"/>
      <c r="IB71" s="318"/>
      <c r="IC71" s="318"/>
      <c r="ID71" s="318"/>
      <c r="IE71" s="318"/>
      <c r="IF71" s="318"/>
      <c r="IG71" s="317"/>
      <c r="IH71" s="318"/>
      <c r="II71" s="319"/>
      <c r="IJ71" s="318"/>
      <c r="IK71" s="318"/>
      <c r="IL71" s="318"/>
      <c r="IM71" s="140"/>
      <c r="IN71" s="318"/>
      <c r="IO71" s="318"/>
      <c r="IP71" s="320"/>
      <c r="IQ71" s="318"/>
      <c r="IR71" s="318"/>
      <c r="IS71" s="318"/>
      <c r="IT71" s="318"/>
      <c r="IU71" s="318"/>
      <c r="IV71" s="318"/>
    </row>
    <row r="72" spans="1:256" s="380" customFormat="1" ht="18">
      <c r="A72" s="668" t="s">
        <v>260</v>
      </c>
      <c r="B72" s="287" t="s">
        <v>308</v>
      </c>
      <c r="C72" s="376"/>
      <c r="D72" s="287"/>
      <c r="E72" s="287"/>
      <c r="F72" s="221" t="s">
        <v>446</v>
      </c>
      <c r="G72" s="644"/>
      <c r="H72" s="287"/>
      <c r="I72" s="287"/>
      <c r="J72" s="312"/>
      <c r="K72" s="849">
        <f t="shared" si="9"/>
        <v>3.4566941192000002</v>
      </c>
      <c r="L72" s="644"/>
      <c r="M72" s="12"/>
      <c r="N72" s="287"/>
      <c r="O72" s="287"/>
      <c r="P72" s="836">
        <f t="shared" si="10"/>
        <v>0.32257906999999997</v>
      </c>
      <c r="Q72" s="331"/>
      <c r="R72" s="318"/>
      <c r="S72" s="319"/>
      <c r="T72" s="318"/>
      <c r="U72" s="318"/>
      <c r="V72" s="318"/>
      <c r="W72" s="140"/>
      <c r="X72" s="318"/>
      <c r="Y72" s="318"/>
      <c r="Z72" s="320"/>
      <c r="AA72" s="318"/>
      <c r="AB72" s="318"/>
      <c r="AC72"/>
      <c r="AD72" s="318"/>
      <c r="AE72" s="318"/>
      <c r="AF72" s="318"/>
      <c r="AG72" s="317"/>
      <c r="AH72" s="318"/>
      <c r="AI72" s="319"/>
      <c r="AJ72" s="318"/>
      <c r="AK72" s="318"/>
      <c r="AL72" s="318"/>
      <c r="AM72" s="140"/>
      <c r="AN72" s="318"/>
      <c r="AO72" s="318"/>
      <c r="AP72" s="320"/>
      <c r="AQ72" s="318"/>
      <c r="AR72" s="318"/>
      <c r="AS72"/>
      <c r="AT72" s="318"/>
      <c r="AU72" s="318"/>
      <c r="AV72" s="318"/>
      <c r="AW72" s="317"/>
      <c r="AX72" s="318"/>
      <c r="AY72" s="319"/>
      <c r="AZ72" s="318"/>
      <c r="BA72" s="318"/>
      <c r="BB72" s="318"/>
      <c r="BC72" s="140"/>
      <c r="BD72" s="318"/>
      <c r="BE72" s="318"/>
      <c r="BF72" s="320"/>
      <c r="BG72" s="318"/>
      <c r="BH72" s="318"/>
      <c r="BI72"/>
      <c r="BJ72" s="318"/>
      <c r="BK72" s="318"/>
      <c r="BL72" s="318"/>
      <c r="BM72" s="317"/>
      <c r="BN72" s="318"/>
      <c r="BO72" s="319"/>
      <c r="BP72" s="318"/>
      <c r="BQ72" s="318"/>
      <c r="BR72" s="318"/>
      <c r="BS72" s="140"/>
      <c r="BT72" s="318"/>
      <c r="BU72" s="318"/>
      <c r="BV72" s="320"/>
      <c r="BW72" s="318"/>
      <c r="BX72" s="318"/>
      <c r="BY72"/>
      <c r="BZ72" s="318"/>
      <c r="CA72" s="318"/>
      <c r="CB72" s="318"/>
      <c r="CC72" s="317"/>
      <c r="CD72" s="318"/>
      <c r="CE72" s="319"/>
      <c r="CF72" s="318"/>
      <c r="CG72" s="318"/>
      <c r="CH72" s="318"/>
      <c r="CI72" s="140"/>
      <c r="CJ72" s="318"/>
      <c r="CK72" s="318"/>
      <c r="CL72" s="320"/>
      <c r="CM72" s="318"/>
      <c r="CN72" s="318"/>
      <c r="CO72"/>
      <c r="CP72" s="318"/>
      <c r="CQ72" s="318"/>
      <c r="CR72" s="318"/>
      <c r="CS72" s="317"/>
      <c r="CT72" s="318"/>
      <c r="CU72" s="319"/>
      <c r="CV72" s="318"/>
      <c r="CW72" s="318"/>
      <c r="CX72" s="318"/>
      <c r="CY72" s="140"/>
      <c r="CZ72" s="318"/>
      <c r="DA72" s="318"/>
      <c r="DB72" s="320"/>
      <c r="DC72" s="318"/>
      <c r="DD72" s="318"/>
      <c r="DE72"/>
      <c r="DF72" s="318"/>
      <c r="DG72" s="318"/>
      <c r="DH72" s="318"/>
      <c r="DI72" s="317"/>
      <c r="DJ72" s="318"/>
      <c r="DK72" s="319"/>
      <c r="DL72" s="318"/>
      <c r="DM72" s="318"/>
      <c r="DN72" s="318"/>
      <c r="DO72" s="140"/>
      <c r="DP72" s="318"/>
      <c r="DQ72" s="318"/>
      <c r="DR72" s="320"/>
      <c r="DS72" s="318"/>
      <c r="DT72" s="318"/>
      <c r="DU72"/>
      <c r="DV72" s="318"/>
      <c r="DW72" s="318"/>
      <c r="DX72" s="318"/>
      <c r="DY72" s="317"/>
      <c r="DZ72" s="318"/>
      <c r="EA72" s="319"/>
      <c r="EB72" s="318"/>
      <c r="EC72" s="318"/>
      <c r="ED72" s="318"/>
      <c r="EE72" s="140"/>
      <c r="EF72" s="318"/>
      <c r="EG72" s="318"/>
      <c r="EH72" s="320"/>
      <c r="EI72" s="318"/>
      <c r="EJ72" s="318"/>
      <c r="EK72"/>
      <c r="EL72" s="318"/>
      <c r="EM72" s="318"/>
      <c r="EN72" s="318"/>
      <c r="EO72" s="317"/>
      <c r="EP72" s="318"/>
      <c r="EQ72" s="319"/>
      <c r="ER72" s="318"/>
      <c r="ES72" s="318"/>
      <c r="ET72" s="318"/>
      <c r="EU72" s="140"/>
      <c r="EV72" s="318"/>
      <c r="EW72" s="318"/>
      <c r="EX72" s="320"/>
      <c r="EY72" s="318"/>
      <c r="EZ72" s="318"/>
      <c r="FA72"/>
      <c r="FB72" s="318"/>
      <c r="FC72" s="318"/>
      <c r="FD72" s="318"/>
      <c r="FE72" s="317"/>
      <c r="FF72" s="318"/>
      <c r="FG72" s="319"/>
      <c r="FH72" s="318"/>
      <c r="FI72" s="318"/>
      <c r="FJ72" s="318"/>
      <c r="FK72" s="140"/>
      <c r="FL72" s="318"/>
      <c r="FM72" s="318"/>
      <c r="FN72" s="320"/>
      <c r="FO72" s="318"/>
      <c r="FP72" s="318"/>
      <c r="FQ72"/>
      <c r="FR72" s="318"/>
      <c r="FS72" s="318"/>
      <c r="FT72" s="318"/>
      <c r="FU72" s="317"/>
      <c r="FV72" s="318"/>
      <c r="FW72" s="319"/>
      <c r="FX72" s="318"/>
      <c r="FY72" s="318"/>
      <c r="FZ72" s="318"/>
      <c r="GA72" s="140"/>
      <c r="GB72" s="318"/>
      <c r="GC72" s="318"/>
      <c r="GD72" s="320"/>
      <c r="GE72" s="318"/>
      <c r="GF72" s="318"/>
      <c r="GG72"/>
      <c r="GH72" s="318"/>
      <c r="GI72" s="318"/>
      <c r="GJ72" s="318"/>
      <c r="GK72" s="317"/>
      <c r="GL72" s="318"/>
      <c r="GM72" s="319"/>
      <c r="GN72" s="318"/>
      <c r="GO72" s="318"/>
      <c r="GP72" s="318"/>
      <c r="GQ72" s="140"/>
      <c r="GR72" s="318"/>
      <c r="GS72" s="318"/>
      <c r="GT72" s="320"/>
      <c r="GU72" s="318"/>
      <c r="GV72" s="318"/>
      <c r="GW72"/>
      <c r="GX72" s="318"/>
      <c r="GY72" s="318"/>
      <c r="GZ72" s="318"/>
      <c r="HA72" s="317"/>
      <c r="HB72" s="318"/>
      <c r="HC72" s="319"/>
      <c r="HD72" s="318"/>
      <c r="HE72" s="318"/>
      <c r="HF72" s="318"/>
      <c r="HG72" s="140"/>
      <c r="HH72" s="318"/>
      <c r="HI72" s="318"/>
      <c r="HJ72" s="320"/>
      <c r="HK72" s="318"/>
      <c r="HL72" s="318"/>
      <c r="HM72"/>
      <c r="HN72" s="318"/>
      <c r="HO72" s="318"/>
      <c r="HP72" s="318"/>
      <c r="HQ72" s="317"/>
      <c r="HR72" s="318"/>
      <c r="HS72" s="319"/>
      <c r="HT72" s="318"/>
      <c r="HU72" s="318"/>
      <c r="HV72" s="318"/>
      <c r="HW72" s="140"/>
      <c r="HX72" s="318"/>
      <c r="HY72" s="318"/>
      <c r="HZ72" s="320"/>
      <c r="IA72" s="318"/>
      <c r="IB72" s="318"/>
      <c r="IC72"/>
      <c r="ID72" s="318"/>
      <c r="IE72" s="318"/>
      <c r="IF72" s="318"/>
      <c r="IG72" s="317"/>
      <c r="IH72" s="318"/>
      <c r="II72" s="319"/>
      <c r="IJ72" s="318"/>
      <c r="IK72" s="318"/>
      <c r="IL72" s="318"/>
      <c r="IM72" s="140"/>
      <c r="IN72" s="318"/>
      <c r="IO72" s="318"/>
      <c r="IP72" s="320"/>
      <c r="IQ72" s="318"/>
      <c r="IR72" s="318"/>
      <c r="IS72"/>
      <c r="IT72" s="318"/>
      <c r="IU72" s="318"/>
      <c r="IV72" s="318"/>
    </row>
    <row r="73" spans="1:256" s="380" customFormat="1" ht="18">
      <c r="A73" s="668" t="s">
        <v>261</v>
      </c>
      <c r="B73" s="287" t="s">
        <v>309</v>
      </c>
      <c r="C73" s="376"/>
      <c r="D73" s="287"/>
      <c r="E73" s="287"/>
      <c r="F73" s="221" t="s">
        <v>446</v>
      </c>
      <c r="G73" s="644"/>
      <c r="H73" s="287"/>
      <c r="I73" s="287"/>
      <c r="J73" s="312"/>
      <c r="K73" s="849">
        <f t="shared" si="9"/>
        <v>1.8957967657999997</v>
      </c>
      <c r="L73" s="644"/>
      <c r="M73" s="287"/>
      <c r="N73" s="287"/>
      <c r="O73" s="287"/>
      <c r="P73" s="836">
        <f t="shared" si="10"/>
        <v>0.18204237999999995</v>
      </c>
      <c r="Q73" s="331"/>
      <c r="R73" s="318"/>
      <c r="S73" s="319"/>
      <c r="T73" s="318"/>
      <c r="U73" s="318"/>
      <c r="V73" s="318"/>
      <c r="W73" s="140"/>
      <c r="X73" s="318"/>
      <c r="Y73" s="318"/>
      <c r="Z73" s="320"/>
      <c r="AA73" s="318"/>
      <c r="AB73" s="318"/>
      <c r="AC73" s="318"/>
      <c r="AD73" s="318"/>
      <c r="AE73" s="318"/>
      <c r="AF73" s="318"/>
      <c r="AG73" s="317"/>
      <c r="AH73" s="318"/>
      <c r="AI73" s="319"/>
      <c r="AJ73" s="318"/>
      <c r="AK73" s="318"/>
      <c r="AL73" s="318"/>
      <c r="AM73" s="140"/>
      <c r="AN73" s="318"/>
      <c r="AO73" s="318"/>
      <c r="AP73" s="320"/>
      <c r="AQ73" s="318"/>
      <c r="AR73" s="318"/>
      <c r="AS73" s="318"/>
      <c r="AT73" s="318"/>
      <c r="AU73" s="318"/>
      <c r="AV73" s="318"/>
      <c r="AW73" s="317"/>
      <c r="AX73" s="318"/>
      <c r="AY73" s="319"/>
      <c r="AZ73" s="318"/>
      <c r="BA73" s="318"/>
      <c r="BB73" s="318"/>
      <c r="BC73" s="140"/>
      <c r="BD73" s="318"/>
      <c r="BE73" s="318"/>
      <c r="BF73" s="320"/>
      <c r="BG73" s="318"/>
      <c r="BH73" s="318"/>
      <c r="BI73" s="318"/>
      <c r="BJ73" s="318"/>
      <c r="BK73" s="318"/>
      <c r="BL73" s="318"/>
      <c r="BM73" s="317"/>
      <c r="BN73" s="318"/>
      <c r="BO73" s="319"/>
      <c r="BP73" s="318"/>
      <c r="BQ73" s="318"/>
      <c r="BR73" s="318"/>
      <c r="BS73" s="140"/>
      <c r="BT73" s="318"/>
      <c r="BU73" s="318"/>
      <c r="BV73" s="320"/>
      <c r="BW73" s="318"/>
      <c r="BX73" s="318"/>
      <c r="BY73" s="318"/>
      <c r="BZ73" s="318"/>
      <c r="CA73" s="318"/>
      <c r="CB73" s="318"/>
      <c r="CC73" s="317"/>
      <c r="CD73" s="318"/>
      <c r="CE73" s="319"/>
      <c r="CF73" s="318"/>
      <c r="CG73" s="318"/>
      <c r="CH73" s="318"/>
      <c r="CI73" s="140"/>
      <c r="CJ73" s="318"/>
      <c r="CK73" s="318"/>
      <c r="CL73" s="320"/>
      <c r="CM73" s="318"/>
      <c r="CN73" s="318"/>
      <c r="CO73" s="318"/>
      <c r="CP73" s="318"/>
      <c r="CQ73" s="318"/>
      <c r="CR73" s="318"/>
      <c r="CS73" s="317"/>
      <c r="CT73" s="318"/>
      <c r="CU73" s="319"/>
      <c r="CV73" s="318"/>
      <c r="CW73" s="318"/>
      <c r="CX73" s="318"/>
      <c r="CY73" s="140"/>
      <c r="CZ73" s="318"/>
      <c r="DA73" s="318"/>
      <c r="DB73" s="320"/>
      <c r="DC73" s="318"/>
      <c r="DD73" s="318"/>
      <c r="DE73" s="318"/>
      <c r="DF73" s="318"/>
      <c r="DG73" s="318"/>
      <c r="DH73" s="318"/>
      <c r="DI73" s="317"/>
      <c r="DJ73" s="318"/>
      <c r="DK73" s="319"/>
      <c r="DL73" s="318"/>
      <c r="DM73" s="318"/>
      <c r="DN73" s="318"/>
      <c r="DO73" s="140"/>
      <c r="DP73" s="318"/>
      <c r="DQ73" s="318"/>
      <c r="DR73" s="320"/>
      <c r="DS73" s="318"/>
      <c r="DT73" s="318"/>
      <c r="DU73" s="318"/>
      <c r="DV73" s="318"/>
      <c r="DW73" s="318"/>
      <c r="DX73" s="318"/>
      <c r="DY73" s="317"/>
      <c r="DZ73" s="318"/>
      <c r="EA73" s="319"/>
      <c r="EB73" s="318"/>
      <c r="EC73" s="318"/>
      <c r="ED73" s="318"/>
      <c r="EE73" s="140"/>
      <c r="EF73" s="318"/>
      <c r="EG73" s="318"/>
      <c r="EH73" s="320"/>
      <c r="EI73" s="318"/>
      <c r="EJ73" s="318"/>
      <c r="EK73" s="318"/>
      <c r="EL73" s="318"/>
      <c r="EM73" s="318"/>
      <c r="EN73" s="318"/>
      <c r="EO73" s="317"/>
      <c r="EP73" s="318"/>
      <c r="EQ73" s="319"/>
      <c r="ER73" s="318"/>
      <c r="ES73" s="318"/>
      <c r="ET73" s="318"/>
      <c r="EU73" s="140"/>
      <c r="EV73" s="318"/>
      <c r="EW73" s="318"/>
      <c r="EX73" s="320"/>
      <c r="EY73" s="318"/>
      <c r="EZ73" s="318"/>
      <c r="FA73" s="318"/>
      <c r="FB73" s="318"/>
      <c r="FC73" s="318"/>
      <c r="FD73" s="318"/>
      <c r="FE73" s="317"/>
      <c r="FF73" s="318"/>
      <c r="FG73" s="319"/>
      <c r="FH73" s="318"/>
      <c r="FI73" s="318"/>
      <c r="FJ73" s="318"/>
      <c r="FK73" s="140"/>
      <c r="FL73" s="318"/>
      <c r="FM73" s="318"/>
      <c r="FN73" s="320"/>
      <c r="FO73" s="318"/>
      <c r="FP73" s="318"/>
      <c r="FQ73" s="318"/>
      <c r="FR73" s="318"/>
      <c r="FS73" s="318"/>
      <c r="FT73" s="318"/>
      <c r="FU73" s="317"/>
      <c r="FV73" s="318"/>
      <c r="FW73" s="319"/>
      <c r="FX73" s="318"/>
      <c r="FY73" s="318"/>
      <c r="FZ73" s="318"/>
      <c r="GA73" s="140"/>
      <c r="GB73" s="318"/>
      <c r="GC73" s="318"/>
      <c r="GD73" s="320"/>
      <c r="GE73" s="318"/>
      <c r="GF73" s="318"/>
      <c r="GG73" s="318"/>
      <c r="GH73" s="318"/>
      <c r="GI73" s="318"/>
      <c r="GJ73" s="318"/>
      <c r="GK73" s="317"/>
      <c r="GL73" s="318"/>
      <c r="GM73" s="319"/>
      <c r="GN73" s="318"/>
      <c r="GO73" s="318"/>
      <c r="GP73" s="318"/>
      <c r="GQ73" s="140"/>
      <c r="GR73" s="318"/>
      <c r="GS73" s="318"/>
      <c r="GT73" s="320"/>
      <c r="GU73" s="318"/>
      <c r="GV73" s="318"/>
      <c r="GW73" s="318"/>
      <c r="GX73" s="318"/>
      <c r="GY73" s="318"/>
      <c r="GZ73" s="318"/>
      <c r="HA73" s="317"/>
      <c r="HB73" s="318"/>
      <c r="HC73" s="319"/>
      <c r="HD73" s="318"/>
      <c r="HE73" s="318"/>
      <c r="HF73" s="318"/>
      <c r="HG73" s="140"/>
      <c r="HH73" s="318"/>
      <c r="HI73" s="318"/>
      <c r="HJ73" s="320"/>
      <c r="HK73" s="318"/>
      <c r="HL73" s="318"/>
      <c r="HM73" s="318"/>
      <c r="HN73" s="318"/>
      <c r="HO73" s="318"/>
      <c r="HP73" s="318"/>
      <c r="HQ73" s="317"/>
      <c r="HR73" s="318"/>
      <c r="HS73" s="319"/>
      <c r="HT73" s="318"/>
      <c r="HU73" s="318"/>
      <c r="HV73" s="318"/>
      <c r="HW73" s="140"/>
      <c r="HX73" s="318"/>
      <c r="HY73" s="318"/>
      <c r="HZ73" s="320"/>
      <c r="IA73" s="318"/>
      <c r="IB73" s="318"/>
      <c r="IC73" s="318"/>
      <c r="ID73" s="318"/>
      <c r="IE73" s="318"/>
      <c r="IF73" s="318"/>
      <c r="IG73" s="317"/>
      <c r="IH73" s="318"/>
      <c r="II73" s="319"/>
      <c r="IJ73" s="318"/>
      <c r="IK73" s="318"/>
      <c r="IL73" s="318"/>
      <c r="IM73" s="140"/>
      <c r="IN73" s="318"/>
      <c r="IO73" s="318"/>
      <c r="IP73" s="320"/>
      <c r="IQ73" s="318"/>
      <c r="IR73" s="318"/>
      <c r="IS73" s="318"/>
      <c r="IT73" s="318"/>
      <c r="IU73" s="318"/>
      <c r="IV73" s="318"/>
    </row>
    <row r="74" spans="1:256" s="380" customFormat="1" ht="18">
      <c r="A74" s="668" t="s">
        <v>262</v>
      </c>
      <c r="B74" s="287" t="s">
        <v>310</v>
      </c>
      <c r="C74" s="376"/>
      <c r="D74" s="287"/>
      <c r="E74" s="287"/>
      <c r="F74" s="221" t="s">
        <v>446</v>
      </c>
      <c r="G74" s="644"/>
      <c r="H74" s="287"/>
      <c r="I74" s="287"/>
      <c r="J74" s="312"/>
      <c r="K74" s="849">
        <f t="shared" si="9"/>
        <v>0.70508694760000001</v>
      </c>
      <c r="L74" s="644"/>
      <c r="M74" s="287"/>
      <c r="N74" s="287"/>
      <c r="O74" s="287"/>
      <c r="P74" s="836">
        <f t="shared" si="10"/>
        <v>3.9006009999999994E-2</v>
      </c>
      <c r="Q74" s="331"/>
      <c r="R74" s="318"/>
      <c r="S74" s="319"/>
      <c r="T74" s="318"/>
      <c r="U74" s="318"/>
      <c r="V74" s="318"/>
      <c r="W74" s="140"/>
      <c r="X74" s="318"/>
      <c r="Y74" s="318"/>
      <c r="Z74" s="320"/>
      <c r="AA74" s="318"/>
      <c r="AB74" s="318"/>
      <c r="AC74" s="318"/>
      <c r="AD74" s="318"/>
      <c r="AE74" s="318"/>
      <c r="AF74" s="318"/>
      <c r="AG74" s="317"/>
      <c r="AH74" s="318"/>
      <c r="AI74" s="319"/>
      <c r="AJ74" s="318"/>
      <c r="AK74" s="318"/>
      <c r="AL74" s="318"/>
      <c r="AM74" s="140"/>
      <c r="AN74" s="318"/>
      <c r="AO74" s="318"/>
      <c r="AP74" s="320"/>
      <c r="AQ74" s="318"/>
      <c r="AR74" s="318"/>
      <c r="AS74" s="318"/>
      <c r="AT74" s="318"/>
      <c r="AU74" s="318"/>
      <c r="AV74" s="318"/>
      <c r="AW74" s="317"/>
      <c r="AX74" s="318"/>
      <c r="AY74" s="319"/>
      <c r="AZ74" s="318"/>
      <c r="BA74" s="318"/>
      <c r="BB74" s="318"/>
      <c r="BC74" s="140"/>
      <c r="BD74" s="318"/>
      <c r="BE74" s="318"/>
      <c r="BF74" s="320"/>
      <c r="BG74" s="318"/>
      <c r="BH74" s="318"/>
      <c r="BI74" s="318"/>
      <c r="BJ74" s="318"/>
      <c r="BK74" s="318"/>
      <c r="BL74" s="318"/>
      <c r="BM74" s="317"/>
      <c r="BN74" s="318"/>
      <c r="BO74" s="319"/>
      <c r="BP74" s="318"/>
      <c r="BQ74" s="318"/>
      <c r="BR74" s="318"/>
      <c r="BS74" s="140"/>
      <c r="BT74" s="318"/>
      <c r="BU74" s="318"/>
      <c r="BV74" s="320"/>
      <c r="BW74" s="318"/>
      <c r="BX74" s="318"/>
      <c r="BY74" s="318"/>
      <c r="BZ74" s="318"/>
      <c r="CA74" s="318"/>
      <c r="CB74" s="318"/>
      <c r="CC74" s="317"/>
      <c r="CD74" s="318"/>
      <c r="CE74" s="319"/>
      <c r="CF74" s="318"/>
      <c r="CG74" s="318"/>
      <c r="CH74" s="318"/>
      <c r="CI74" s="140"/>
      <c r="CJ74" s="318"/>
      <c r="CK74" s="318"/>
      <c r="CL74" s="320"/>
      <c r="CM74" s="318"/>
      <c r="CN74" s="318"/>
      <c r="CO74" s="318"/>
      <c r="CP74" s="318"/>
      <c r="CQ74" s="318"/>
      <c r="CR74" s="318"/>
      <c r="CS74" s="317"/>
      <c r="CT74" s="318"/>
      <c r="CU74" s="319"/>
      <c r="CV74" s="318"/>
      <c r="CW74" s="318"/>
      <c r="CX74" s="318"/>
      <c r="CY74" s="140"/>
      <c r="CZ74" s="318"/>
      <c r="DA74" s="318"/>
      <c r="DB74" s="320"/>
      <c r="DC74" s="318"/>
      <c r="DD74" s="318"/>
      <c r="DE74" s="318"/>
      <c r="DF74" s="318"/>
      <c r="DG74" s="318"/>
      <c r="DH74" s="318"/>
      <c r="DI74" s="317"/>
      <c r="DJ74" s="318"/>
      <c r="DK74" s="319"/>
      <c r="DL74" s="318"/>
      <c r="DM74" s="318"/>
      <c r="DN74" s="318"/>
      <c r="DO74" s="140"/>
      <c r="DP74" s="318"/>
      <c r="DQ74" s="318"/>
      <c r="DR74" s="320"/>
      <c r="DS74" s="318"/>
      <c r="DT74" s="318"/>
      <c r="DU74" s="318"/>
      <c r="DV74" s="318"/>
      <c r="DW74" s="318"/>
      <c r="DX74" s="318"/>
      <c r="DY74" s="317"/>
      <c r="DZ74" s="318"/>
      <c r="EA74" s="319"/>
      <c r="EB74" s="318"/>
      <c r="EC74" s="318"/>
      <c r="ED74" s="318"/>
      <c r="EE74" s="140"/>
      <c r="EF74" s="318"/>
      <c r="EG74" s="318"/>
      <c r="EH74" s="320"/>
      <c r="EI74" s="318"/>
      <c r="EJ74" s="318"/>
      <c r="EK74" s="318"/>
      <c r="EL74" s="318"/>
      <c r="EM74" s="318"/>
      <c r="EN74" s="318"/>
      <c r="EO74" s="317"/>
      <c r="EP74" s="318"/>
      <c r="EQ74" s="319"/>
      <c r="ER74" s="318"/>
      <c r="ES74" s="318"/>
      <c r="ET74" s="318"/>
      <c r="EU74" s="140"/>
      <c r="EV74" s="318"/>
      <c r="EW74" s="318"/>
      <c r="EX74" s="320"/>
      <c r="EY74" s="318"/>
      <c r="EZ74" s="318"/>
      <c r="FA74" s="318"/>
      <c r="FB74" s="318"/>
      <c r="FC74" s="318"/>
      <c r="FD74" s="318"/>
      <c r="FE74" s="317"/>
      <c r="FF74" s="318"/>
      <c r="FG74" s="319"/>
      <c r="FH74" s="318"/>
      <c r="FI74" s="318"/>
      <c r="FJ74" s="318"/>
      <c r="FK74" s="140"/>
      <c r="FL74" s="318"/>
      <c r="FM74" s="318"/>
      <c r="FN74" s="320"/>
      <c r="FO74" s="318"/>
      <c r="FP74" s="318"/>
      <c r="FQ74" s="318"/>
      <c r="FR74" s="318"/>
      <c r="FS74" s="318"/>
      <c r="FT74" s="318"/>
      <c r="FU74" s="317"/>
      <c r="FV74" s="318"/>
      <c r="FW74" s="319"/>
      <c r="FX74" s="318"/>
      <c r="FY74" s="318"/>
      <c r="FZ74" s="318"/>
      <c r="GA74" s="140"/>
      <c r="GB74" s="318"/>
      <c r="GC74" s="318"/>
      <c r="GD74" s="320"/>
      <c r="GE74" s="318"/>
      <c r="GF74" s="318"/>
      <c r="GG74" s="318"/>
      <c r="GH74" s="318"/>
      <c r="GI74" s="318"/>
      <c r="GJ74" s="318"/>
      <c r="GK74" s="317"/>
      <c r="GL74" s="318"/>
      <c r="GM74" s="319"/>
      <c r="GN74" s="318"/>
      <c r="GO74" s="318"/>
      <c r="GP74" s="318"/>
      <c r="GQ74" s="140"/>
      <c r="GR74" s="318"/>
      <c r="GS74" s="318"/>
      <c r="GT74" s="320"/>
      <c r="GU74" s="318"/>
      <c r="GV74" s="318"/>
      <c r="GW74" s="318"/>
      <c r="GX74" s="318"/>
      <c r="GY74" s="318"/>
      <c r="GZ74" s="318"/>
      <c r="HA74" s="317"/>
      <c r="HB74" s="318"/>
      <c r="HC74" s="319"/>
      <c r="HD74" s="318"/>
      <c r="HE74" s="318"/>
      <c r="HF74" s="318"/>
      <c r="HG74" s="140"/>
      <c r="HH74" s="318"/>
      <c r="HI74" s="318"/>
      <c r="HJ74" s="320"/>
      <c r="HK74" s="318"/>
      <c r="HL74" s="318"/>
      <c r="HM74" s="318"/>
      <c r="HN74" s="318"/>
      <c r="HO74" s="318"/>
      <c r="HP74" s="318"/>
      <c r="HQ74" s="317"/>
      <c r="HR74" s="318"/>
      <c r="HS74" s="319"/>
      <c r="HT74" s="318"/>
      <c r="HU74" s="318"/>
      <c r="HV74" s="318"/>
      <c r="HW74" s="140"/>
      <c r="HX74" s="318"/>
      <c r="HY74" s="318"/>
      <c r="HZ74" s="320"/>
      <c r="IA74" s="318"/>
      <c r="IB74" s="318"/>
      <c r="IC74" s="318"/>
      <c r="ID74" s="318"/>
      <c r="IE74" s="318"/>
      <c r="IF74" s="318"/>
      <c r="IG74" s="317"/>
      <c r="IH74" s="318"/>
      <c r="II74" s="319"/>
      <c r="IJ74" s="318"/>
      <c r="IK74" s="318"/>
      <c r="IL74" s="318"/>
      <c r="IM74" s="140"/>
      <c r="IN74" s="318"/>
      <c r="IO74" s="318"/>
      <c r="IP74" s="320"/>
      <c r="IQ74" s="318"/>
      <c r="IR74" s="318"/>
      <c r="IS74" s="318"/>
      <c r="IT74" s="318"/>
      <c r="IU74" s="318"/>
      <c r="IV74" s="318"/>
    </row>
    <row r="75" spans="1:256" s="380" customFormat="1" ht="18">
      <c r="A75" s="668" t="s">
        <v>263</v>
      </c>
      <c r="B75" s="287" t="s">
        <v>311</v>
      </c>
      <c r="C75" s="376"/>
      <c r="D75" s="287"/>
      <c r="E75" s="287"/>
      <c r="F75" s="221" t="s">
        <v>446</v>
      </c>
      <c r="G75" s="644"/>
      <c r="H75" s="287"/>
      <c r="I75" s="287"/>
      <c r="J75" s="312"/>
      <c r="K75" s="849">
        <f t="shared" si="9"/>
        <v>7.6514846100000006E-2</v>
      </c>
      <c r="L75" s="644"/>
      <c r="M75" s="287"/>
      <c r="N75" s="287"/>
      <c r="O75" s="287"/>
      <c r="P75" s="836">
        <f t="shared" si="10"/>
        <v>0</v>
      </c>
      <c r="Q75" s="331"/>
      <c r="R75" s="318"/>
      <c r="S75" s="319"/>
      <c r="T75" s="318"/>
      <c r="U75" s="318"/>
      <c r="V75" s="318"/>
      <c r="W75" s="140"/>
      <c r="X75" s="318"/>
      <c r="Y75" s="318"/>
      <c r="Z75" s="320"/>
      <c r="AA75" s="318"/>
      <c r="AB75" s="318"/>
      <c r="AC75" s="318"/>
      <c r="AD75" s="318"/>
      <c r="AE75" s="318"/>
      <c r="AF75" s="318"/>
      <c r="AG75" s="317"/>
      <c r="AH75" s="318"/>
      <c r="AI75" s="319"/>
      <c r="AJ75" s="318"/>
      <c r="AK75" s="318"/>
      <c r="AL75" s="318"/>
      <c r="AM75" s="140"/>
      <c r="AN75" s="318"/>
      <c r="AO75" s="318"/>
      <c r="AP75" s="320"/>
      <c r="AQ75" s="318"/>
      <c r="AR75" s="318"/>
      <c r="AS75" s="318"/>
      <c r="AT75" s="318"/>
      <c r="AU75" s="318"/>
      <c r="AV75" s="318"/>
      <c r="AW75" s="317"/>
      <c r="AX75" s="318"/>
      <c r="AY75" s="319"/>
      <c r="AZ75" s="318"/>
      <c r="BA75" s="318"/>
      <c r="BB75" s="318"/>
      <c r="BC75" s="140"/>
      <c r="BD75" s="318"/>
      <c r="BE75" s="318"/>
      <c r="BF75" s="320"/>
      <c r="BG75" s="318"/>
      <c r="BH75" s="318"/>
      <c r="BI75" s="318"/>
      <c r="BJ75" s="318"/>
      <c r="BK75" s="318"/>
      <c r="BL75" s="318"/>
      <c r="BM75" s="317"/>
      <c r="BN75" s="318"/>
      <c r="BO75" s="319"/>
      <c r="BP75" s="318"/>
      <c r="BQ75" s="318"/>
      <c r="BR75" s="318"/>
      <c r="BS75" s="140"/>
      <c r="BT75" s="318"/>
      <c r="BU75" s="318"/>
      <c r="BV75" s="320"/>
      <c r="BW75" s="318"/>
      <c r="BX75" s="318"/>
      <c r="BY75" s="318"/>
      <c r="BZ75" s="318"/>
      <c r="CA75" s="318"/>
      <c r="CB75" s="318"/>
      <c r="CC75" s="317"/>
      <c r="CD75" s="318"/>
      <c r="CE75" s="319"/>
      <c r="CF75" s="318"/>
      <c r="CG75" s="318"/>
      <c r="CH75" s="318"/>
      <c r="CI75" s="140"/>
      <c r="CJ75" s="318"/>
      <c r="CK75" s="318"/>
      <c r="CL75" s="320"/>
      <c r="CM75" s="318"/>
      <c r="CN75" s="318"/>
      <c r="CO75" s="318"/>
      <c r="CP75" s="318"/>
      <c r="CQ75" s="318"/>
      <c r="CR75" s="318"/>
      <c r="CS75" s="317"/>
      <c r="CT75" s="318"/>
      <c r="CU75" s="319"/>
      <c r="CV75" s="318"/>
      <c r="CW75" s="318"/>
      <c r="CX75" s="318"/>
      <c r="CY75" s="140"/>
      <c r="CZ75" s="318"/>
      <c r="DA75" s="318"/>
      <c r="DB75" s="320"/>
      <c r="DC75" s="318"/>
      <c r="DD75" s="318"/>
      <c r="DE75" s="318"/>
      <c r="DF75" s="318"/>
      <c r="DG75" s="318"/>
      <c r="DH75" s="318"/>
      <c r="DI75" s="317"/>
      <c r="DJ75" s="318"/>
      <c r="DK75" s="319"/>
      <c r="DL75" s="318"/>
      <c r="DM75" s="318"/>
      <c r="DN75" s="318"/>
      <c r="DO75" s="140"/>
      <c r="DP75" s="318"/>
      <c r="DQ75" s="318"/>
      <c r="DR75" s="320"/>
      <c r="DS75" s="318"/>
      <c r="DT75" s="318"/>
      <c r="DU75" s="318"/>
      <c r="DV75" s="318"/>
      <c r="DW75" s="318"/>
      <c r="DX75" s="318"/>
      <c r="DY75" s="317"/>
      <c r="DZ75" s="318"/>
      <c r="EA75" s="319"/>
      <c r="EB75" s="318"/>
      <c r="EC75" s="318"/>
      <c r="ED75" s="318"/>
      <c r="EE75" s="140"/>
      <c r="EF75" s="318"/>
      <c r="EG75" s="318"/>
      <c r="EH75" s="320"/>
      <c r="EI75" s="318"/>
      <c r="EJ75" s="318"/>
      <c r="EK75" s="318"/>
      <c r="EL75" s="318"/>
      <c r="EM75" s="318"/>
      <c r="EN75" s="318"/>
      <c r="EO75" s="317"/>
      <c r="EP75" s="318"/>
      <c r="EQ75" s="319"/>
      <c r="ER75" s="318"/>
      <c r="ES75" s="318"/>
      <c r="ET75" s="318"/>
      <c r="EU75" s="140"/>
      <c r="EV75" s="318"/>
      <c r="EW75" s="318"/>
      <c r="EX75" s="320"/>
      <c r="EY75" s="318"/>
      <c r="EZ75" s="318"/>
      <c r="FA75" s="318"/>
      <c r="FB75" s="318"/>
      <c r="FC75" s="318"/>
      <c r="FD75" s="318"/>
      <c r="FE75" s="317"/>
      <c r="FF75" s="318"/>
      <c r="FG75" s="319"/>
      <c r="FH75" s="318"/>
      <c r="FI75" s="318"/>
      <c r="FJ75" s="318"/>
      <c r="FK75" s="140"/>
      <c r="FL75" s="318"/>
      <c r="FM75" s="318"/>
      <c r="FN75" s="320"/>
      <c r="FO75" s="318"/>
      <c r="FP75" s="318"/>
      <c r="FQ75" s="318"/>
      <c r="FR75" s="318"/>
      <c r="FS75" s="318"/>
      <c r="FT75" s="318"/>
      <c r="FU75" s="317"/>
      <c r="FV75" s="318"/>
      <c r="FW75" s="319"/>
      <c r="FX75" s="318"/>
      <c r="FY75" s="318"/>
      <c r="FZ75" s="318"/>
      <c r="GA75" s="140"/>
      <c r="GB75" s="318"/>
      <c r="GC75" s="318"/>
      <c r="GD75" s="320"/>
      <c r="GE75" s="318"/>
      <c r="GF75" s="318"/>
      <c r="GG75" s="318"/>
      <c r="GH75" s="318"/>
      <c r="GI75" s="318"/>
      <c r="GJ75" s="318"/>
      <c r="GK75" s="317"/>
      <c r="GL75" s="318"/>
      <c r="GM75" s="319"/>
      <c r="GN75" s="318"/>
      <c r="GO75" s="318"/>
      <c r="GP75" s="318"/>
      <c r="GQ75" s="140"/>
      <c r="GR75" s="318"/>
      <c r="GS75" s="318"/>
      <c r="GT75" s="320"/>
      <c r="GU75" s="318"/>
      <c r="GV75" s="318"/>
      <c r="GW75" s="318"/>
      <c r="GX75" s="318"/>
      <c r="GY75" s="318"/>
      <c r="GZ75" s="318"/>
      <c r="HA75" s="317"/>
      <c r="HB75" s="318"/>
      <c r="HC75" s="319"/>
      <c r="HD75" s="318"/>
      <c r="HE75" s="318"/>
      <c r="HF75" s="318"/>
      <c r="HG75" s="140"/>
      <c r="HH75" s="318"/>
      <c r="HI75" s="318"/>
      <c r="HJ75" s="320"/>
      <c r="HK75" s="318"/>
      <c r="HL75" s="318"/>
      <c r="HM75" s="318"/>
      <c r="HN75" s="318"/>
      <c r="HO75" s="318"/>
      <c r="HP75" s="318"/>
      <c r="HQ75" s="317"/>
      <c r="HR75" s="318"/>
      <c r="HS75" s="319"/>
      <c r="HT75" s="318"/>
      <c r="HU75" s="318"/>
      <c r="HV75" s="318"/>
      <c r="HW75" s="140"/>
      <c r="HX75" s="318"/>
      <c r="HY75" s="318"/>
      <c r="HZ75" s="320"/>
      <c r="IA75" s="318"/>
      <c r="IB75" s="318"/>
      <c r="IC75" s="318"/>
      <c r="ID75" s="318"/>
      <c r="IE75" s="318"/>
      <c r="IF75" s="318"/>
      <c r="IG75" s="317"/>
      <c r="IH75" s="318"/>
      <c r="II75" s="319"/>
      <c r="IJ75" s="318"/>
      <c r="IK75" s="318"/>
      <c r="IL75" s="318"/>
      <c r="IM75" s="140"/>
      <c r="IN75" s="318"/>
      <c r="IO75" s="318"/>
      <c r="IP75" s="320"/>
      <c r="IQ75" s="318"/>
      <c r="IR75" s="318"/>
      <c r="IS75" s="318"/>
      <c r="IT75" s="318"/>
      <c r="IU75" s="318"/>
      <c r="IV75" s="318"/>
    </row>
    <row r="76" spans="1:256" s="380" customFormat="1" ht="18">
      <c r="A76" s="668" t="s">
        <v>411</v>
      </c>
      <c r="B76" s="287" t="s">
        <v>412</v>
      </c>
      <c r="C76" s="376"/>
      <c r="D76" s="12"/>
      <c r="E76" s="12"/>
      <c r="F76" s="221" t="s">
        <v>446</v>
      </c>
      <c r="G76" s="644"/>
      <c r="H76" s="287"/>
      <c r="I76" s="12"/>
      <c r="J76" s="627"/>
      <c r="K76" s="849">
        <f t="shared" si="9"/>
        <v>5.9663303999999999E-3</v>
      </c>
      <c r="L76" s="644"/>
      <c r="M76" s="12"/>
      <c r="N76" s="12"/>
      <c r="O76" s="12"/>
      <c r="P76" s="836">
        <f t="shared" si="10"/>
        <v>0</v>
      </c>
      <c r="Q76" s="331"/>
      <c r="R76" s="318"/>
      <c r="S76" s="319"/>
      <c r="T76"/>
      <c r="U76"/>
      <c r="V76" s="101"/>
      <c r="W76" s="140"/>
      <c r="X76" s="318"/>
      <c r="Y76"/>
      <c r="Z76" s="102"/>
      <c r="AA76" s="318"/>
      <c r="AB76"/>
      <c r="AC76"/>
      <c r="AD76"/>
      <c r="AE76"/>
      <c r="AF76" s="318"/>
      <c r="AG76" s="317"/>
      <c r="AH76" s="318"/>
      <c r="AI76" s="319"/>
      <c r="AJ76"/>
      <c r="AK76"/>
      <c r="AL76" s="101"/>
      <c r="AM76" s="140"/>
      <c r="AN76" s="318"/>
      <c r="AO76"/>
      <c r="AP76" s="102"/>
      <c r="AQ76" s="318"/>
      <c r="AR76"/>
      <c r="AS76"/>
      <c r="AT76"/>
      <c r="AU76"/>
      <c r="AV76" s="318"/>
      <c r="AW76" s="317"/>
      <c r="AX76" s="318"/>
      <c r="AY76" s="319"/>
      <c r="AZ76"/>
      <c r="BA76"/>
      <c r="BB76" s="101"/>
      <c r="BC76" s="140"/>
      <c r="BD76" s="318"/>
      <c r="BE76"/>
      <c r="BF76" s="102"/>
      <c r="BG76" s="318"/>
      <c r="BH76"/>
      <c r="BI76"/>
      <c r="BJ76"/>
      <c r="BK76"/>
      <c r="BL76" s="318"/>
      <c r="BM76" s="317"/>
      <c r="BN76" s="318"/>
      <c r="BO76" s="319"/>
      <c r="BP76"/>
      <c r="BQ76"/>
      <c r="BR76" s="101"/>
      <c r="BS76" s="140"/>
      <c r="BT76" s="318"/>
      <c r="BU76"/>
      <c r="BV76" s="102"/>
      <c r="BW76" s="318"/>
      <c r="BX76"/>
      <c r="BY76"/>
      <c r="BZ76"/>
      <c r="CA76"/>
      <c r="CB76" s="318"/>
      <c r="CC76" s="317"/>
      <c r="CD76" s="318"/>
      <c r="CE76" s="319"/>
      <c r="CF76"/>
      <c r="CG76"/>
      <c r="CH76" s="101"/>
      <c r="CI76" s="140"/>
      <c r="CJ76" s="318"/>
      <c r="CK76"/>
      <c r="CL76" s="102"/>
      <c r="CM76" s="318"/>
      <c r="CN76"/>
      <c r="CO76"/>
      <c r="CP76"/>
      <c r="CQ76"/>
      <c r="CR76" s="318"/>
      <c r="CS76" s="317"/>
      <c r="CT76" s="318"/>
      <c r="CU76" s="319"/>
      <c r="CV76"/>
      <c r="CW76"/>
      <c r="CX76" s="101"/>
      <c r="CY76" s="140"/>
      <c r="CZ76" s="318"/>
      <c r="DA76"/>
      <c r="DB76" s="102"/>
      <c r="DC76" s="318"/>
      <c r="DD76"/>
      <c r="DE76"/>
      <c r="DF76"/>
      <c r="DG76"/>
      <c r="DH76" s="318"/>
      <c r="DI76" s="317"/>
      <c r="DJ76" s="318"/>
      <c r="DK76" s="319"/>
      <c r="DL76"/>
      <c r="DM76"/>
      <c r="DN76" s="101"/>
      <c r="DO76" s="140"/>
      <c r="DP76" s="318"/>
      <c r="DQ76"/>
      <c r="DR76" s="102"/>
      <c r="DS76" s="318"/>
      <c r="DT76"/>
      <c r="DU76"/>
      <c r="DV76"/>
      <c r="DW76"/>
      <c r="DX76" s="318"/>
      <c r="DY76" s="317"/>
      <c r="DZ76" s="318"/>
      <c r="EA76" s="319"/>
      <c r="EB76"/>
      <c r="EC76"/>
      <c r="ED76" s="101"/>
      <c r="EE76" s="140"/>
      <c r="EF76" s="318"/>
      <c r="EG76"/>
      <c r="EH76" s="102"/>
      <c r="EI76" s="318"/>
      <c r="EJ76"/>
      <c r="EK76"/>
      <c r="EL76"/>
      <c r="EM76"/>
      <c r="EN76" s="318"/>
      <c r="EO76" s="317"/>
      <c r="EP76" s="318"/>
      <c r="EQ76" s="319"/>
      <c r="ER76"/>
      <c r="ES76"/>
      <c r="ET76" s="101"/>
      <c r="EU76" s="140"/>
      <c r="EV76" s="318"/>
      <c r="EW76"/>
      <c r="EX76" s="102"/>
      <c r="EY76" s="318"/>
      <c r="EZ76"/>
      <c r="FA76"/>
      <c r="FB76"/>
      <c r="FC76"/>
      <c r="FD76" s="318"/>
      <c r="FE76" s="317"/>
      <c r="FF76" s="318"/>
      <c r="FG76" s="319"/>
      <c r="FH76"/>
      <c r="FI76"/>
      <c r="FJ76" s="101"/>
      <c r="FK76" s="140"/>
      <c r="FL76" s="318"/>
      <c r="FM76"/>
      <c r="FN76" s="102"/>
      <c r="FO76" s="318"/>
      <c r="FP76"/>
      <c r="FQ76"/>
      <c r="FR76"/>
      <c r="FS76"/>
      <c r="FT76" s="318"/>
      <c r="FU76" s="317"/>
      <c r="FV76" s="318"/>
      <c r="FW76" s="319"/>
      <c r="FX76"/>
      <c r="FY76"/>
      <c r="FZ76" s="101"/>
      <c r="GA76" s="140"/>
      <c r="GB76" s="318"/>
      <c r="GC76"/>
      <c r="GD76" s="102"/>
      <c r="GE76" s="318"/>
      <c r="GF76"/>
      <c r="GG76"/>
      <c r="GH76"/>
      <c r="GI76"/>
      <c r="GJ76" s="318"/>
      <c r="GK76" s="317"/>
      <c r="GL76" s="318"/>
      <c r="GM76" s="319"/>
      <c r="GN76"/>
      <c r="GO76"/>
      <c r="GP76" s="101"/>
      <c r="GQ76" s="140"/>
      <c r="GR76" s="318"/>
      <c r="GS76"/>
      <c r="GT76" s="102"/>
      <c r="GU76" s="318"/>
      <c r="GV76"/>
      <c r="GW76"/>
      <c r="GX76"/>
      <c r="GY76"/>
      <c r="GZ76" s="318"/>
      <c r="HA76" s="317"/>
      <c r="HB76" s="318"/>
      <c r="HC76" s="319"/>
      <c r="HD76"/>
      <c r="HE76"/>
      <c r="HF76" s="101"/>
      <c r="HG76" s="140"/>
      <c r="HH76" s="318"/>
      <c r="HI76"/>
      <c r="HJ76" s="102"/>
      <c r="HK76" s="318"/>
      <c r="HL76"/>
      <c r="HM76"/>
      <c r="HN76"/>
      <c r="HO76"/>
      <c r="HP76" s="318"/>
      <c r="HQ76" s="317"/>
      <c r="HR76" s="318"/>
      <c r="HS76" s="319"/>
      <c r="HT76"/>
      <c r="HU76"/>
      <c r="HV76" s="101"/>
      <c r="HW76" s="140"/>
      <c r="HX76" s="318"/>
      <c r="HY76"/>
      <c r="HZ76" s="102"/>
      <c r="IA76" s="318"/>
      <c r="IB76"/>
      <c r="IC76"/>
      <c r="ID76"/>
      <c r="IE76"/>
      <c r="IF76" s="318"/>
      <c r="IG76" s="317"/>
      <c r="IH76" s="318"/>
      <c r="II76" s="319"/>
      <c r="IJ76"/>
      <c r="IK76"/>
      <c r="IL76" s="101"/>
      <c r="IM76" s="140"/>
      <c r="IN76" s="318"/>
      <c r="IO76"/>
      <c r="IP76" s="102"/>
      <c r="IQ76" s="318"/>
      <c r="IR76"/>
      <c r="IS76"/>
      <c r="IT76"/>
      <c r="IU76"/>
      <c r="IV76" s="318"/>
    </row>
    <row r="77" spans="1:256" ht="13.5" thickBot="1">
      <c r="A77" s="170"/>
      <c r="B77" s="37"/>
      <c r="C77" s="37"/>
      <c r="D77" s="37"/>
      <c r="E77" s="37"/>
      <c r="F77" s="37"/>
      <c r="G77" s="662"/>
      <c r="H77" s="37"/>
      <c r="I77" s="663"/>
      <c r="J77" s="37"/>
      <c r="K77" s="858"/>
      <c r="L77" s="662"/>
      <c r="M77" s="37"/>
      <c r="N77" s="663"/>
      <c r="O77" s="37"/>
      <c r="P77" s="664"/>
      <c r="Q77" s="681"/>
    </row>
    <row r="82" spans="1:16" ht="18">
      <c r="A82" s="313"/>
      <c r="B82" s="140"/>
      <c r="C82" s="140"/>
      <c r="D82" s="140"/>
      <c r="E82" s="140"/>
      <c r="F82" s="140"/>
      <c r="K82" s="859"/>
      <c r="L82" s="98"/>
      <c r="M82" s="98"/>
      <c r="N82" s="98"/>
      <c r="O82" s="98"/>
      <c r="P82" s="97"/>
    </row>
    <row r="85" spans="1:16" ht="18">
      <c r="A85" s="313"/>
      <c r="B85" s="313"/>
    </row>
    <row r="86" spans="1:16" ht="18">
      <c r="A86" s="150"/>
      <c r="B86" s="150"/>
      <c r="H86" s="117"/>
      <c r="I86" s="140"/>
      <c r="J86" s="117"/>
      <c r="K86" s="860"/>
      <c r="L86" s="195"/>
      <c r="M86" s="195"/>
      <c r="N86" s="195"/>
      <c r="O86" s="195"/>
      <c r="P86" s="844"/>
    </row>
    <row r="87" spans="1:16" ht="18">
      <c r="H87" s="117"/>
      <c r="I87" s="140"/>
      <c r="J87" s="117"/>
      <c r="K87" s="860"/>
      <c r="L87" s="195"/>
      <c r="M87" s="195"/>
      <c r="N87" s="195"/>
      <c r="O87" s="195"/>
      <c r="P87" s="844"/>
    </row>
    <row r="88" spans="1:16" ht="18">
      <c r="H88" s="117"/>
      <c r="I88" s="140"/>
      <c r="J88" s="117"/>
      <c r="K88" s="860"/>
      <c r="L88" s="140"/>
      <c r="M88" s="314"/>
      <c r="N88" s="140"/>
      <c r="O88" s="140"/>
      <c r="P88" s="845"/>
    </row>
    <row r="89" spans="1:16" ht="18">
      <c r="H89" s="117"/>
      <c r="I89" s="140"/>
      <c r="J89" s="117"/>
      <c r="K89" s="860"/>
      <c r="L89" s="140"/>
      <c r="N89" s="140"/>
      <c r="O89" s="140"/>
      <c r="P89" s="845"/>
    </row>
    <row r="90" spans="1:16" ht="18">
      <c r="H90" s="117"/>
      <c r="I90" s="140"/>
      <c r="J90" s="117"/>
      <c r="K90" s="860"/>
      <c r="L90" s="140"/>
      <c r="M90" s="140"/>
      <c r="N90" s="140"/>
      <c r="O90" s="140"/>
      <c r="P90" s="845"/>
    </row>
    <row r="91" spans="1:16" ht="18">
      <c r="H91" s="117"/>
      <c r="I91" s="140"/>
      <c r="J91" s="117"/>
      <c r="K91" s="860"/>
      <c r="L91" s="140"/>
      <c r="N91" s="140"/>
      <c r="O91" s="140"/>
      <c r="P91" s="845"/>
    </row>
    <row r="92" spans="1:16" ht="18">
      <c r="H92" s="315"/>
      <c r="I92" s="117"/>
      <c r="J92" s="117"/>
      <c r="K92" s="868"/>
      <c r="L92" s="140"/>
      <c r="M92" s="140"/>
      <c r="N92" s="140"/>
      <c r="O92" s="140"/>
      <c r="P92" s="316"/>
    </row>
    <row r="93" spans="1:16" ht="18">
      <c r="H93" s="140"/>
      <c r="I93" s="140"/>
      <c r="J93" s="140"/>
      <c r="K93" s="860"/>
      <c r="L93" s="140"/>
      <c r="N93" s="140"/>
      <c r="O93" s="140"/>
      <c r="P93" s="845"/>
    </row>
    <row r="94" spans="1:16" ht="18">
      <c r="A94" s="313"/>
      <c r="B94" s="85"/>
      <c r="C94" s="85"/>
      <c r="D94" s="85"/>
      <c r="E94" s="85"/>
      <c r="F94" s="85"/>
      <c r="G94" s="85"/>
      <c r="H94" s="117"/>
      <c r="I94" s="316"/>
      <c r="J94" s="117"/>
      <c r="K94" s="868"/>
      <c r="L94" s="140"/>
      <c r="M94" s="140"/>
      <c r="N94" s="140"/>
      <c r="O94" s="140"/>
      <c r="P94" s="316"/>
    </row>
    <row r="95" spans="1:16" ht="18">
      <c r="A95" s="117"/>
      <c r="B95" s="84"/>
      <c r="C95" s="85"/>
      <c r="D95" s="85"/>
      <c r="E95" s="85"/>
      <c r="F95" s="85"/>
      <c r="G95" s="85"/>
      <c r="H95" s="85"/>
      <c r="I95" s="100"/>
      <c r="J95" s="85"/>
    </row>
    <row r="96" spans="1:16" ht="18">
      <c r="A96" s="315"/>
      <c r="B96" s="117"/>
      <c r="C96" s="85"/>
      <c r="D96" s="85"/>
      <c r="E96" s="85"/>
      <c r="F96" s="85"/>
      <c r="G96" s="85"/>
      <c r="H96" s="85"/>
      <c r="I96" s="100"/>
      <c r="J96" s="85"/>
    </row>
    <row r="97" spans="1:16">
      <c r="A97" s="99"/>
      <c r="B97" s="84"/>
      <c r="C97" s="85"/>
      <c r="D97" s="85"/>
      <c r="E97" s="85"/>
      <c r="F97" s="85"/>
      <c r="G97" s="85"/>
      <c r="H97" s="85"/>
      <c r="I97" s="100"/>
      <c r="J97" s="85"/>
    </row>
    <row r="98" spans="1:16" ht="18">
      <c r="A98" s="317"/>
      <c r="B98" s="318"/>
      <c r="C98" s="319"/>
      <c r="D98" s="318"/>
      <c r="E98" s="318"/>
      <c r="F98" s="318"/>
      <c r="G98" s="140"/>
      <c r="H98" s="318"/>
      <c r="I98" s="318"/>
      <c r="J98" s="320"/>
      <c r="K98" s="869"/>
      <c r="L98" s="318"/>
      <c r="M98" s="318"/>
      <c r="N98" s="318"/>
      <c r="O98" s="318"/>
      <c r="P98" s="846"/>
    </row>
    <row r="99" spans="1:16" ht="18">
      <c r="A99" s="317"/>
      <c r="B99" s="318"/>
      <c r="C99" s="319"/>
      <c r="D99" s="318"/>
      <c r="E99" s="318"/>
      <c r="F99" s="318"/>
      <c r="G99" s="140"/>
      <c r="H99" s="318"/>
      <c r="I99" s="318"/>
      <c r="J99" s="320"/>
      <c r="K99" s="869"/>
      <c r="L99" s="318"/>
      <c r="N99" s="318"/>
      <c r="O99" s="318"/>
      <c r="P99" s="846"/>
    </row>
    <row r="100" spans="1:16" ht="18">
      <c r="A100" s="317"/>
      <c r="B100" s="318"/>
      <c r="C100" s="319"/>
      <c r="D100" s="318"/>
      <c r="E100" s="318"/>
      <c r="F100" s="318"/>
      <c r="G100" s="140"/>
      <c r="H100" s="318"/>
      <c r="I100" s="318"/>
      <c r="J100" s="320"/>
      <c r="K100" s="869"/>
      <c r="L100" s="318"/>
      <c r="M100" s="318"/>
      <c r="N100" s="318"/>
      <c r="O100" s="318"/>
      <c r="P100" s="846"/>
    </row>
    <row r="101" spans="1:16" ht="18">
      <c r="A101" s="317"/>
      <c r="B101" s="318"/>
      <c r="C101" s="319"/>
      <c r="D101" s="318"/>
      <c r="E101" s="318"/>
      <c r="F101" s="318"/>
      <c r="G101" s="140"/>
      <c r="H101" s="318"/>
      <c r="I101" s="318"/>
      <c r="J101" s="320"/>
      <c r="K101" s="869"/>
      <c r="L101" s="318"/>
      <c r="M101" s="318"/>
      <c r="N101" s="318"/>
      <c r="O101" s="318"/>
      <c r="P101" s="846"/>
    </row>
    <row r="102" spans="1:16" ht="18">
      <c r="A102" s="317"/>
      <c r="B102" s="318"/>
      <c r="C102" s="319"/>
      <c r="D102" s="318"/>
      <c r="E102" s="318"/>
      <c r="F102" s="318"/>
      <c r="G102" s="140"/>
      <c r="H102" s="318"/>
      <c r="I102" s="318"/>
      <c r="J102" s="320"/>
      <c r="K102" s="869"/>
      <c r="L102" s="318"/>
      <c r="M102" s="318"/>
      <c r="N102" s="318"/>
      <c r="O102" s="318"/>
      <c r="P102" s="846"/>
    </row>
    <row r="103" spans="1:16" ht="18">
      <c r="A103" s="317"/>
      <c r="B103" s="318"/>
      <c r="C103" s="319"/>
      <c r="F103" s="101"/>
      <c r="G103" s="140"/>
      <c r="H103" s="318"/>
      <c r="J103" s="102"/>
      <c r="K103" s="869"/>
      <c r="P103" s="846"/>
    </row>
    <row r="104" spans="1:16" ht="15">
      <c r="A104" s="321"/>
      <c r="F104" s="101"/>
      <c r="J104" s="102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6" zoomScale="75" zoomScaleNormal="75" zoomScaleSheetLayoutView="55" workbookViewId="0">
      <selection activeCell="J41" sqref="J41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87"/>
      <c r="R1" s="12"/>
    </row>
    <row r="2" spans="1:19" ht="30">
      <c r="A2" s="154"/>
      <c r="B2" s="12"/>
      <c r="C2" s="12"/>
      <c r="D2" s="12"/>
      <c r="E2" s="12"/>
      <c r="F2" s="12"/>
      <c r="G2" s="286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88"/>
      <c r="R2" s="12"/>
    </row>
    <row r="3" spans="1:19" ht="26.25">
      <c r="A3" s="15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88"/>
      <c r="R3" s="12"/>
    </row>
    <row r="4" spans="1:19" ht="25.5">
      <c r="A4" s="15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88"/>
      <c r="R4" s="12"/>
    </row>
    <row r="5" spans="1:19" ht="23.25">
      <c r="A5" s="160"/>
      <c r="B5" s="12"/>
      <c r="C5" s="281" t="s">
        <v>334</v>
      </c>
      <c r="D5" s="12"/>
      <c r="E5" s="12"/>
      <c r="F5" s="12"/>
      <c r="G5" s="12"/>
      <c r="H5" s="12"/>
      <c r="I5" s="12"/>
      <c r="J5" s="12"/>
      <c r="K5" s="12"/>
      <c r="L5" s="157"/>
      <c r="M5" s="12"/>
      <c r="N5" s="12"/>
      <c r="O5" s="12"/>
      <c r="P5" s="12"/>
      <c r="Q5" s="188"/>
      <c r="R5" s="12"/>
    </row>
    <row r="6" spans="1:19" ht="18">
      <c r="A6" s="156"/>
      <c r="B6" s="8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88"/>
      <c r="R6" s="12"/>
    </row>
    <row r="7" spans="1:19" ht="26.25">
      <c r="A7" s="154"/>
      <c r="B7" s="12"/>
      <c r="C7" s="12"/>
      <c r="D7" s="12"/>
      <c r="E7" s="12"/>
      <c r="F7" s="176" t="s">
        <v>534</v>
      </c>
      <c r="G7" s="12"/>
      <c r="H7" s="12"/>
      <c r="I7" s="12"/>
      <c r="J7" s="12"/>
      <c r="K7" s="12"/>
      <c r="L7" s="157"/>
      <c r="M7" s="12"/>
      <c r="N7" s="12"/>
      <c r="O7" s="12"/>
      <c r="P7" s="12"/>
      <c r="Q7" s="188"/>
      <c r="R7" s="12"/>
    </row>
    <row r="8" spans="1:19" ht="25.5">
      <c r="A8" s="155"/>
      <c r="B8" s="158"/>
      <c r="C8" s="12"/>
      <c r="D8" s="12"/>
      <c r="E8" s="12"/>
      <c r="F8" s="12"/>
      <c r="G8" s="12"/>
      <c r="H8" s="159"/>
      <c r="I8" s="12"/>
      <c r="J8" s="12"/>
      <c r="K8" s="12"/>
      <c r="L8" s="12"/>
      <c r="M8" s="12"/>
      <c r="N8" s="12"/>
      <c r="O8" s="12"/>
      <c r="P8" s="12"/>
      <c r="Q8" s="188"/>
      <c r="R8" s="12"/>
    </row>
    <row r="9" spans="1:19">
      <c r="A9" s="160"/>
      <c r="B9" s="12"/>
      <c r="C9" s="12"/>
      <c r="D9" s="12"/>
      <c r="E9" s="12"/>
      <c r="F9" s="12"/>
      <c r="G9" s="12"/>
      <c r="H9" s="161"/>
      <c r="I9" s="12"/>
      <c r="J9" s="12"/>
      <c r="K9" s="12"/>
      <c r="L9" s="12"/>
      <c r="M9" s="12"/>
      <c r="N9" s="12"/>
      <c r="O9" s="12"/>
      <c r="P9" s="12"/>
      <c r="Q9" s="188"/>
      <c r="R9" s="12"/>
    </row>
    <row r="10" spans="1:19" ht="45.75" customHeight="1">
      <c r="A10" s="160"/>
      <c r="B10" s="181" t="s">
        <v>275</v>
      </c>
      <c r="C10" s="12"/>
      <c r="D10" s="12"/>
      <c r="E10" s="12"/>
      <c r="F10" s="12"/>
      <c r="G10" s="12"/>
      <c r="H10" s="161"/>
      <c r="I10" s="177"/>
      <c r="J10" s="51"/>
      <c r="K10" s="51"/>
      <c r="L10" s="51"/>
      <c r="M10" s="51"/>
      <c r="N10" s="177"/>
      <c r="O10" s="51"/>
      <c r="P10" s="51"/>
      <c r="Q10" s="188"/>
      <c r="R10" s="12"/>
    </row>
    <row r="11" spans="1:19" ht="20.25">
      <c r="A11" s="160"/>
      <c r="B11" s="12"/>
      <c r="C11" s="12"/>
      <c r="D11" s="12"/>
      <c r="E11" s="12"/>
      <c r="F11" s="12"/>
      <c r="G11" s="12"/>
      <c r="H11" s="164"/>
      <c r="I11" s="294" t="s">
        <v>294</v>
      </c>
      <c r="J11" s="178"/>
      <c r="K11" s="178"/>
      <c r="L11" s="178"/>
      <c r="M11" s="178"/>
      <c r="N11" s="294" t="s">
        <v>295</v>
      </c>
      <c r="O11" s="178"/>
      <c r="P11" s="178"/>
      <c r="Q11" s="275"/>
      <c r="R11" s="167"/>
      <c r="S11" s="151"/>
    </row>
    <row r="12" spans="1:19">
      <c r="A12" s="160"/>
      <c r="B12" s="12"/>
      <c r="C12" s="12"/>
      <c r="D12" s="12"/>
      <c r="E12" s="12"/>
      <c r="F12" s="12"/>
      <c r="G12" s="12"/>
      <c r="H12" s="161"/>
      <c r="I12" s="175"/>
      <c r="J12" s="175"/>
      <c r="K12" s="175"/>
      <c r="L12" s="175"/>
      <c r="M12" s="175"/>
      <c r="N12" s="175"/>
      <c r="O12" s="175"/>
      <c r="P12" s="175"/>
      <c r="Q12" s="188"/>
      <c r="R12" s="12"/>
    </row>
    <row r="13" spans="1:19" ht="26.25">
      <c r="A13" s="280">
        <v>1</v>
      </c>
      <c r="B13" s="281" t="s">
        <v>276</v>
      </c>
      <c r="C13" s="282"/>
      <c r="D13" s="282"/>
      <c r="E13" s="279"/>
      <c r="F13" s="279"/>
      <c r="G13" s="163"/>
      <c r="H13" s="276"/>
      <c r="I13" s="277">
        <f>NDPL!K184</f>
        <v>-14.666278282099993</v>
      </c>
      <c r="J13" s="176"/>
      <c r="K13" s="176"/>
      <c r="L13" s="176"/>
      <c r="M13" s="276"/>
      <c r="N13" s="277">
        <f>NDPL!P184</f>
        <v>-7.358006163999999</v>
      </c>
      <c r="O13" s="176"/>
      <c r="P13" s="176"/>
      <c r="Q13" s="188"/>
      <c r="R13" s="12"/>
    </row>
    <row r="14" spans="1:19" ht="26.25">
      <c r="A14" s="280"/>
      <c r="B14" s="281"/>
      <c r="C14" s="282"/>
      <c r="D14" s="282"/>
      <c r="E14" s="279"/>
      <c r="F14" s="279"/>
      <c r="G14" s="163"/>
      <c r="H14" s="276"/>
      <c r="I14" s="277"/>
      <c r="J14" s="176"/>
      <c r="K14" s="176"/>
      <c r="L14" s="176"/>
      <c r="M14" s="276"/>
      <c r="N14" s="277"/>
      <c r="O14" s="176"/>
      <c r="P14" s="176"/>
      <c r="Q14" s="188"/>
      <c r="R14" s="12"/>
    </row>
    <row r="15" spans="1:19" ht="26.25">
      <c r="A15" s="280"/>
      <c r="B15" s="281"/>
      <c r="C15" s="282"/>
      <c r="D15" s="282"/>
      <c r="E15" s="279"/>
      <c r="F15" s="279"/>
      <c r="G15" s="158"/>
      <c r="H15" s="276"/>
      <c r="I15" s="277"/>
      <c r="J15" s="176"/>
      <c r="K15" s="176"/>
      <c r="L15" s="176"/>
      <c r="M15" s="276"/>
      <c r="N15" s="277"/>
      <c r="O15" s="176"/>
      <c r="P15" s="176"/>
      <c r="Q15" s="188"/>
      <c r="R15" s="12"/>
    </row>
    <row r="16" spans="1:19" ht="23.25" customHeight="1">
      <c r="A16" s="280">
        <v>2</v>
      </c>
      <c r="B16" s="281" t="s">
        <v>277</v>
      </c>
      <c r="C16" s="282"/>
      <c r="D16" s="282"/>
      <c r="E16" s="279"/>
      <c r="F16" s="279"/>
      <c r="G16" s="163"/>
      <c r="H16" s="276"/>
      <c r="I16" s="277">
        <f>BRPL!K214</f>
        <v>-15.290067719799998</v>
      </c>
      <c r="J16" s="176"/>
      <c r="K16" s="176"/>
      <c r="L16" s="176"/>
      <c r="M16" s="276"/>
      <c r="N16" s="277">
        <f>BRPL!P214</f>
        <v>-5.6724728390000001</v>
      </c>
      <c r="O16" s="176"/>
      <c r="P16" s="176"/>
      <c r="Q16" s="188"/>
      <c r="R16" s="12"/>
    </row>
    <row r="17" spans="1:18" ht="26.25">
      <c r="A17" s="280"/>
      <c r="B17" s="281"/>
      <c r="C17" s="282"/>
      <c r="D17" s="282"/>
      <c r="E17" s="279"/>
      <c r="F17" s="279"/>
      <c r="G17" s="163"/>
      <c r="H17" s="276"/>
      <c r="I17" s="277"/>
      <c r="J17" s="176"/>
      <c r="K17" s="176"/>
      <c r="L17" s="176"/>
      <c r="M17" s="276"/>
      <c r="N17" s="277"/>
      <c r="O17" s="176"/>
      <c r="P17" s="176"/>
      <c r="Q17" s="188"/>
      <c r="R17" s="12"/>
    </row>
    <row r="18" spans="1:18" ht="26.25">
      <c r="A18" s="280"/>
      <c r="B18" s="281"/>
      <c r="C18" s="282"/>
      <c r="D18" s="282"/>
      <c r="E18" s="279"/>
      <c r="F18" s="279"/>
      <c r="G18" s="158"/>
      <c r="H18" s="276"/>
      <c r="I18" s="277"/>
      <c r="J18" s="176"/>
      <c r="K18" s="176"/>
      <c r="L18" s="176"/>
      <c r="M18" s="276"/>
      <c r="N18" s="277"/>
      <c r="O18" s="176"/>
      <c r="P18" s="176"/>
      <c r="Q18" s="188"/>
      <c r="R18" s="12"/>
    </row>
    <row r="19" spans="1:18" ht="23.25" customHeight="1">
      <c r="A19" s="280">
        <v>3</v>
      </c>
      <c r="B19" s="281" t="s">
        <v>278</v>
      </c>
      <c r="C19" s="282"/>
      <c r="D19" s="282"/>
      <c r="E19" s="279"/>
      <c r="F19" s="279"/>
      <c r="G19" s="163"/>
      <c r="H19" s="276"/>
      <c r="I19" s="277">
        <f>BYPL!K182</f>
        <v>-1.2061882441999998</v>
      </c>
      <c r="J19" s="176"/>
      <c r="K19" s="176"/>
      <c r="L19" s="176"/>
      <c r="M19" s="276"/>
      <c r="N19" s="277">
        <f>BYPL!P182</f>
        <v>-7.4916776600000006</v>
      </c>
      <c r="O19" s="176"/>
      <c r="P19" s="176"/>
      <c r="Q19" s="188"/>
      <c r="R19" s="12"/>
    </row>
    <row r="20" spans="1:18" ht="26.25">
      <c r="A20" s="280"/>
      <c r="B20" s="281"/>
      <c r="C20" s="282"/>
      <c r="D20" s="282"/>
      <c r="E20" s="279"/>
      <c r="F20" s="279"/>
      <c r="G20" s="163"/>
      <c r="H20" s="276"/>
      <c r="I20" s="277"/>
      <c r="J20" s="176"/>
      <c r="K20" s="176"/>
      <c r="L20" s="176"/>
      <c r="M20" s="276"/>
      <c r="N20" s="277"/>
      <c r="O20" s="176"/>
      <c r="P20" s="176"/>
      <c r="Q20" s="188"/>
      <c r="R20" s="12"/>
    </row>
    <row r="21" spans="1:18" ht="26.25">
      <c r="A21" s="280"/>
      <c r="B21" s="283"/>
      <c r="C21" s="283"/>
      <c r="D21" s="283"/>
      <c r="E21" s="196"/>
      <c r="F21" s="196"/>
      <c r="G21" s="82"/>
      <c r="H21" s="276"/>
      <c r="I21" s="277"/>
      <c r="J21" s="176"/>
      <c r="K21" s="176"/>
      <c r="L21" s="176"/>
      <c r="M21" s="276"/>
      <c r="N21" s="277"/>
      <c r="O21" s="176"/>
      <c r="P21" s="176"/>
      <c r="Q21" s="188"/>
      <c r="R21" s="12"/>
    </row>
    <row r="22" spans="1:18" ht="26.25">
      <c r="A22" s="280">
        <v>4</v>
      </c>
      <c r="B22" s="281" t="s">
        <v>279</v>
      </c>
      <c r="C22" s="283"/>
      <c r="D22" s="283"/>
      <c r="E22" s="196"/>
      <c r="F22" s="196"/>
      <c r="G22" s="163"/>
      <c r="H22" s="276"/>
      <c r="I22" s="277">
        <f>NDMC!K83</f>
        <v>-0.95231670239999977</v>
      </c>
      <c r="J22" s="176"/>
      <c r="K22" s="176"/>
      <c r="L22" s="176"/>
      <c r="M22" s="276" t="s">
        <v>305</v>
      </c>
      <c r="N22" s="277">
        <f>NDMC!P83</f>
        <v>0.94745502999999998</v>
      </c>
      <c r="O22" s="176"/>
      <c r="P22" s="176"/>
      <c r="Q22" s="188"/>
      <c r="R22" s="12"/>
    </row>
    <row r="23" spans="1:18" ht="26.25">
      <c r="A23" s="280"/>
      <c r="B23" s="281"/>
      <c r="C23" s="283"/>
      <c r="D23" s="283"/>
      <c r="E23" s="196"/>
      <c r="F23" s="196"/>
      <c r="G23" s="163"/>
      <c r="H23" s="276"/>
      <c r="I23" s="277"/>
      <c r="J23" s="176"/>
      <c r="K23" s="176"/>
      <c r="L23" s="176"/>
      <c r="M23" s="276"/>
      <c r="N23" s="277"/>
      <c r="O23" s="176"/>
      <c r="P23" s="176"/>
      <c r="Q23" s="188"/>
      <c r="R23" s="12"/>
    </row>
    <row r="24" spans="1:18" ht="26.25">
      <c r="A24" s="280"/>
      <c r="B24" s="283"/>
      <c r="C24" s="283"/>
      <c r="D24" s="283"/>
      <c r="E24" s="196"/>
      <c r="F24" s="196"/>
      <c r="G24" s="82"/>
      <c r="H24" s="276"/>
      <c r="I24" s="277"/>
      <c r="J24" s="176"/>
      <c r="K24" s="176"/>
      <c r="L24" s="176"/>
      <c r="M24" s="276"/>
      <c r="N24" s="277"/>
      <c r="O24" s="176"/>
      <c r="P24" s="176"/>
      <c r="Q24" s="188"/>
      <c r="R24" s="12"/>
    </row>
    <row r="25" spans="1:18" ht="26.25">
      <c r="A25" s="280">
        <v>5</v>
      </c>
      <c r="B25" s="281" t="s">
        <v>280</v>
      </c>
      <c r="C25" s="283"/>
      <c r="D25" s="283"/>
      <c r="E25" s="196"/>
      <c r="F25" s="196"/>
      <c r="G25" s="163"/>
      <c r="H25" s="276" t="s">
        <v>305</v>
      </c>
      <c r="I25" s="277">
        <f>MES!K56</f>
        <v>8.2898170100000002E-2</v>
      </c>
      <c r="J25" s="176"/>
      <c r="K25" s="176"/>
      <c r="L25" s="176"/>
      <c r="M25" s="276" t="s">
        <v>305</v>
      </c>
      <c r="N25" s="277">
        <f>MES!P56</f>
        <v>2.407499099999999E-2</v>
      </c>
      <c r="O25" s="176"/>
      <c r="P25" s="176"/>
      <c r="Q25" s="188"/>
      <c r="R25" s="12"/>
    </row>
    <row r="26" spans="1:18" ht="20.25">
      <c r="A26" s="160"/>
      <c r="B26" s="12"/>
      <c r="C26" s="12"/>
      <c r="D26" s="12"/>
      <c r="E26" s="12"/>
      <c r="F26" s="12"/>
      <c r="G26" s="12"/>
      <c r="H26" s="162"/>
      <c r="I26" s="278"/>
      <c r="J26" s="174"/>
      <c r="K26" s="174"/>
      <c r="L26" s="174"/>
      <c r="M26" s="174"/>
      <c r="N26" s="174"/>
      <c r="O26" s="174"/>
      <c r="P26" s="174"/>
      <c r="Q26" s="188"/>
      <c r="R26" s="12"/>
    </row>
    <row r="27" spans="1:18" ht="18">
      <c r="A27" s="156"/>
      <c r="B27" s="142"/>
      <c r="C27" s="165"/>
      <c r="D27" s="165"/>
      <c r="E27" s="165"/>
      <c r="F27" s="165"/>
      <c r="G27" s="166"/>
      <c r="H27" s="162"/>
      <c r="I27" s="12"/>
      <c r="J27" s="12"/>
      <c r="K27" s="12"/>
      <c r="L27" s="12"/>
      <c r="M27" s="12"/>
      <c r="N27" s="12"/>
      <c r="O27" s="12"/>
      <c r="P27" s="12"/>
      <c r="Q27" s="188"/>
      <c r="R27" s="12"/>
    </row>
    <row r="28" spans="1:18" ht="28.5" customHeight="1">
      <c r="A28" s="280">
        <v>6</v>
      </c>
      <c r="B28" s="281" t="s">
        <v>400</v>
      </c>
      <c r="C28" s="283"/>
      <c r="D28" s="283"/>
      <c r="E28" s="196"/>
      <c r="F28" s="196"/>
      <c r="G28" s="163"/>
      <c r="H28" s="276" t="s">
        <v>305</v>
      </c>
      <c r="I28" s="277">
        <f>Railway!K33</f>
        <v>6.7377330399999991E-2</v>
      </c>
      <c r="J28" s="176"/>
      <c r="K28" s="176"/>
      <c r="L28" s="176"/>
      <c r="M28" s="276" t="s">
        <v>305</v>
      </c>
      <c r="N28" s="277">
        <f>Railway!P33</f>
        <v>0.2511469999999999</v>
      </c>
      <c r="O28" s="12"/>
      <c r="P28" s="12"/>
      <c r="Q28" s="188"/>
      <c r="R28" s="12"/>
    </row>
    <row r="29" spans="1:18" ht="54" customHeight="1" thickBot="1">
      <c r="A29" s="274" t="s">
        <v>281</v>
      </c>
      <c r="B29" s="179"/>
      <c r="C29" s="179"/>
      <c r="D29" s="179"/>
      <c r="E29" s="179"/>
      <c r="F29" s="179"/>
      <c r="G29" s="179"/>
      <c r="H29" s="180"/>
      <c r="I29" s="180"/>
      <c r="J29" s="180"/>
      <c r="K29" s="180"/>
      <c r="L29" s="180"/>
      <c r="M29" s="180"/>
      <c r="N29" s="180"/>
      <c r="O29" s="180"/>
      <c r="P29" s="180"/>
      <c r="Q29" s="189"/>
      <c r="R29" s="12"/>
    </row>
    <row r="30" spans="1:18" ht="13.5" thickTop="1">
      <c r="A30" s="153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12" ht="18">
      <c r="A33" s="165" t="s">
        <v>304</v>
      </c>
      <c r="B33" s="12"/>
      <c r="C33" s="12"/>
      <c r="D33" s="12"/>
      <c r="E33" s="273"/>
      <c r="F33" s="273"/>
      <c r="G33" s="12"/>
      <c r="H33" s="12"/>
      <c r="I33" s="12"/>
    </row>
    <row r="34" spans="1:12" ht="15">
      <c r="A34" s="171"/>
      <c r="B34" s="171"/>
      <c r="C34" s="171"/>
      <c r="D34" s="171"/>
      <c r="E34" s="273"/>
      <c r="F34" s="273"/>
      <c r="G34" s="12"/>
      <c r="H34" s="12"/>
      <c r="I34" s="12"/>
    </row>
    <row r="35" spans="1:12" s="273" customFormat="1" ht="15" customHeight="1">
      <c r="A35" s="285" t="s">
        <v>312</v>
      </c>
      <c r="E35"/>
      <c r="F35"/>
      <c r="G35" s="171"/>
      <c r="H35" s="171"/>
      <c r="I35" s="171"/>
    </row>
    <row r="36" spans="1:12" s="273" customFormat="1" ht="15" customHeight="1">
      <c r="A36" s="285"/>
      <c r="E36"/>
      <c r="F36"/>
      <c r="H36" s="171"/>
      <c r="I36" s="171"/>
    </row>
    <row r="37" spans="1:12" s="273" customFormat="1" ht="15" customHeight="1">
      <c r="A37" s="285" t="s">
        <v>313</v>
      </c>
      <c r="E37"/>
      <c r="F37"/>
      <c r="I37" s="171"/>
    </row>
    <row r="38" spans="1:12" s="273" customFormat="1" ht="15" customHeight="1">
      <c r="A38" s="284"/>
      <c r="E38"/>
      <c r="F38"/>
      <c r="I38" s="985" t="s">
        <v>540</v>
      </c>
      <c r="J38"/>
      <c r="K38"/>
      <c r="L38"/>
    </row>
    <row r="39" spans="1:12" s="273" customFormat="1" ht="15" customHeight="1">
      <c r="A39" s="285"/>
      <c r="E39"/>
      <c r="F39"/>
      <c r="I39" s="171"/>
    </row>
    <row r="40" spans="1:12" s="273" customFormat="1" ht="15" customHeight="1">
      <c r="A40" s="285"/>
      <c r="B40" s="272"/>
      <c r="C40"/>
      <c r="D40"/>
      <c r="E40"/>
      <c r="F40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2024-11-24T07:12:28Z</cp:lastPrinted>
  <dcterms:created xsi:type="dcterms:W3CDTF">1996-10-14T23:33:28Z</dcterms:created>
  <dcterms:modified xsi:type="dcterms:W3CDTF">2024-11-25T07:50:28Z</dcterms:modified>
</cp:coreProperties>
</file>